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killeenisd-my.sharepoint.com/personal/sara_watson_killeenisd_org/Documents/Desktop/"/>
    </mc:Choice>
  </mc:AlternateContent>
  <xr:revisionPtr revIDLastSave="0" documentId="8_{443CA71D-3415-49B2-B91D-4A54F0ACC702}" xr6:coauthVersionLast="47" xr6:coauthVersionMax="47" xr10:uidLastSave="{00000000-0000-0000-0000-000000000000}"/>
  <bookViews>
    <workbookView xWindow="-110" yWindow="-110" windowWidth="19420" windowHeight="10420" firstSheet="2" activeTab="2" xr2:uid="{9E61A562-3C53-477F-88CE-B35EBBC17454}"/>
  </bookViews>
  <sheets>
    <sheet name="3rd Grade" sheetId="1" r:id="rId1"/>
    <sheet name="4th Grade" sheetId="2" r:id="rId2"/>
    <sheet name="5th Grade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6" i="3" l="1"/>
  <c r="K47" i="3" s="1"/>
  <c r="K48" i="3" s="1"/>
  <c r="K49" i="3" s="1"/>
  <c r="K50" i="3" s="1"/>
  <c r="K51" i="3" s="1"/>
  <c r="K52" i="3" s="1"/>
  <c r="K53" i="3" s="1"/>
  <c r="C46" i="3"/>
  <c r="C47" i="3" s="1"/>
  <c r="C48" i="3" s="1"/>
  <c r="C49" i="3" s="1"/>
  <c r="C50" i="3" s="1"/>
  <c r="C51" i="3" s="1"/>
  <c r="C52" i="3" s="1"/>
  <c r="C53" i="3" s="1"/>
  <c r="B46" i="3"/>
  <c r="B47" i="3" s="1"/>
  <c r="B48" i="3" s="1"/>
  <c r="B49" i="3" s="1"/>
  <c r="B50" i="3" s="1"/>
  <c r="B51" i="3" s="1"/>
  <c r="B52" i="3" s="1"/>
  <c r="B53" i="3" s="1"/>
  <c r="G41" i="3"/>
  <c r="N41" i="3" s="1"/>
  <c r="B32" i="1"/>
  <c r="B33" i="1" s="1"/>
  <c r="B34" i="1" s="1"/>
  <c r="B35" i="1" s="1"/>
  <c r="B36" i="1" s="1"/>
  <c r="B37" i="1" s="1"/>
  <c r="B38" i="1" s="1"/>
  <c r="B39" i="1" s="1"/>
  <c r="K28" i="3"/>
  <c r="K29" i="3" s="1"/>
  <c r="K30" i="3" s="1"/>
  <c r="K31" i="3" s="1"/>
  <c r="K32" i="3" s="1"/>
  <c r="K33" i="3" s="1"/>
  <c r="K34" i="3" s="1"/>
  <c r="K35" i="3" s="1"/>
  <c r="C28" i="3"/>
  <c r="C29" i="3" s="1"/>
  <c r="C30" i="3" s="1"/>
  <c r="C31" i="3" s="1"/>
  <c r="C32" i="3" s="1"/>
  <c r="C33" i="3" s="1"/>
  <c r="C34" i="3" s="1"/>
  <c r="C35" i="3" s="1"/>
  <c r="B28" i="3"/>
  <c r="B29" i="3" s="1"/>
  <c r="B30" i="3" s="1"/>
  <c r="B31" i="3" s="1"/>
  <c r="B32" i="3" s="1"/>
  <c r="B33" i="3" s="1"/>
  <c r="B34" i="3" s="1"/>
  <c r="B35" i="3" s="1"/>
  <c r="G23" i="3"/>
  <c r="N23" i="3" s="1"/>
  <c r="K10" i="3"/>
  <c r="K11" i="3" s="1"/>
  <c r="K12" i="3" s="1"/>
  <c r="K13" i="3" s="1"/>
  <c r="K14" i="3" s="1"/>
  <c r="K15" i="3" s="1"/>
  <c r="K16" i="3" s="1"/>
  <c r="K17" i="3" s="1"/>
  <c r="C10" i="3"/>
  <c r="C11" i="3" s="1"/>
  <c r="C12" i="3" s="1"/>
  <c r="C13" i="3" s="1"/>
  <c r="C14" i="3" s="1"/>
  <c r="C15" i="3" s="1"/>
  <c r="C16" i="3" s="1"/>
  <c r="C17" i="3" s="1"/>
  <c r="B10" i="3"/>
  <c r="B11" i="3" s="1"/>
  <c r="B12" i="3" s="1"/>
  <c r="B13" i="3" s="1"/>
  <c r="B14" i="3" s="1"/>
  <c r="B15" i="3" s="1"/>
  <c r="B16" i="3" s="1"/>
  <c r="B17" i="3" s="1"/>
  <c r="G5" i="3"/>
  <c r="J5" i="3" s="1"/>
  <c r="K28" i="2"/>
  <c r="K29" i="2" s="1"/>
  <c r="K30" i="2" s="1"/>
  <c r="K31" i="2" s="1"/>
  <c r="K32" i="2" s="1"/>
  <c r="K33" i="2" s="1"/>
  <c r="K34" i="2" s="1"/>
  <c r="K35" i="2" s="1"/>
  <c r="C28" i="2"/>
  <c r="C29" i="2" s="1"/>
  <c r="C30" i="2" s="1"/>
  <c r="C31" i="2" s="1"/>
  <c r="C32" i="2" s="1"/>
  <c r="C33" i="2" s="1"/>
  <c r="C34" i="2" s="1"/>
  <c r="C35" i="2" s="1"/>
  <c r="B28" i="2"/>
  <c r="B29" i="2" s="1"/>
  <c r="B30" i="2" s="1"/>
  <c r="B31" i="2" s="1"/>
  <c r="B32" i="2" s="1"/>
  <c r="B33" i="2" s="1"/>
  <c r="B34" i="2" s="1"/>
  <c r="B35" i="2" s="1"/>
  <c r="G23" i="2"/>
  <c r="N23" i="2" s="1"/>
  <c r="K10" i="2"/>
  <c r="K11" i="2" s="1"/>
  <c r="K12" i="2" s="1"/>
  <c r="K13" i="2" s="1"/>
  <c r="K14" i="2" s="1"/>
  <c r="K15" i="2" s="1"/>
  <c r="K16" i="2" s="1"/>
  <c r="K17" i="2" s="1"/>
  <c r="C10" i="2"/>
  <c r="C11" i="2" s="1"/>
  <c r="C12" i="2" s="1"/>
  <c r="C13" i="2" s="1"/>
  <c r="C14" i="2" s="1"/>
  <c r="C15" i="2" s="1"/>
  <c r="C16" i="2" s="1"/>
  <c r="C17" i="2" s="1"/>
  <c r="B10" i="2"/>
  <c r="B11" i="2" s="1"/>
  <c r="B12" i="2" s="1"/>
  <c r="B13" i="2" s="1"/>
  <c r="B14" i="2" s="1"/>
  <c r="B15" i="2" s="1"/>
  <c r="B16" i="2" s="1"/>
  <c r="B17" i="2" s="1"/>
  <c r="G5" i="2"/>
  <c r="N5" i="2" s="1"/>
  <c r="K32" i="1"/>
  <c r="K33" i="1" s="1"/>
  <c r="K34" i="1" s="1"/>
  <c r="K35" i="1" s="1"/>
  <c r="K36" i="1" s="1"/>
  <c r="K37" i="1" s="1"/>
  <c r="K38" i="1" s="1"/>
  <c r="K39" i="1" s="1"/>
  <c r="C32" i="1"/>
  <c r="C33" i="1" s="1"/>
  <c r="C34" i="1" s="1"/>
  <c r="C35" i="1" s="1"/>
  <c r="C36" i="1" s="1"/>
  <c r="C37" i="1" s="1"/>
  <c r="C38" i="1" s="1"/>
  <c r="C39" i="1" s="1"/>
  <c r="G25" i="1"/>
  <c r="N25" i="1" s="1"/>
  <c r="K12" i="1"/>
  <c r="K13" i="1" s="1"/>
  <c r="K14" i="1" s="1"/>
  <c r="K15" i="1" s="1"/>
  <c r="K16" i="1" s="1"/>
  <c r="K17" i="1" s="1"/>
  <c r="K18" i="1" s="1"/>
  <c r="K19" i="1" s="1"/>
  <c r="C12" i="1"/>
  <c r="C13" i="1" s="1"/>
  <c r="C14" i="1" s="1"/>
  <c r="C15" i="1" s="1"/>
  <c r="C16" i="1" s="1"/>
  <c r="C17" i="1" s="1"/>
  <c r="C18" i="1" s="1"/>
  <c r="C19" i="1" s="1"/>
  <c r="B12" i="1"/>
  <c r="B13" i="1" s="1"/>
  <c r="B14" i="1" s="1"/>
  <c r="B15" i="1" s="1"/>
  <c r="G5" i="1"/>
  <c r="M5" i="1" s="1"/>
  <c r="H5" i="1" l="1"/>
  <c r="B16" i="1"/>
  <c r="B17" i="1" s="1"/>
  <c r="B18" i="1" s="1"/>
  <c r="B19" i="1" s="1"/>
  <c r="H41" i="3"/>
  <c r="I41" i="3"/>
  <c r="J41" i="3"/>
  <c r="K41" i="3"/>
  <c r="L41" i="3"/>
  <c r="M41" i="3"/>
  <c r="L5" i="3"/>
  <c r="N5" i="3"/>
  <c r="H5" i="3"/>
  <c r="H23" i="3"/>
  <c r="M5" i="3"/>
  <c r="I23" i="3"/>
  <c r="J23" i="3"/>
  <c r="K5" i="3"/>
  <c r="K23" i="3"/>
  <c r="L23" i="3"/>
  <c r="I5" i="3"/>
  <c r="M23" i="3"/>
  <c r="J5" i="2"/>
  <c r="K5" i="2"/>
  <c r="I5" i="2"/>
  <c r="L5" i="2"/>
  <c r="H5" i="2"/>
  <c r="M5" i="2"/>
  <c r="H23" i="2"/>
  <c r="I23" i="2"/>
  <c r="J23" i="2"/>
  <c r="K23" i="2"/>
  <c r="L23" i="2"/>
  <c r="M23" i="2"/>
  <c r="H25" i="1"/>
  <c r="I25" i="1"/>
  <c r="J25" i="1"/>
  <c r="K25" i="1"/>
  <c r="L25" i="1"/>
  <c r="M25" i="1"/>
  <c r="I5" i="1"/>
  <c r="J5" i="1"/>
  <c r="K5" i="1"/>
  <c r="N5" i="1"/>
  <c r="L5" i="1"/>
</calcChain>
</file>

<file path=xl/sharedStrings.xml><?xml version="1.0" encoding="utf-8"?>
<sst xmlns="http://schemas.openxmlformats.org/spreadsheetml/2006/main" count="884" uniqueCount="55">
  <si>
    <t>KISD Early Childhood Literacy Board Outcome Goal</t>
  </si>
  <si>
    <t>The percentage of 3rd grade students that score "Meets Grade Level" or above on STAAR Reading will increase from 34% to 52% by June 2023.</t>
  </si>
  <si>
    <t>Yearly Target Goals</t>
  </si>
  <si>
    <t>2022 - Goal</t>
  </si>
  <si>
    <t>Current</t>
  </si>
  <si>
    <t>State</t>
  </si>
  <si>
    <t>African-63 American</t>
  </si>
  <si>
    <t>Hispanic-40</t>
  </si>
  <si>
    <t>White-15</t>
  </si>
  <si>
    <t>American Indian</t>
  </si>
  <si>
    <t>Asian-4</t>
  </si>
  <si>
    <t>Pacific-5 Islander</t>
  </si>
  <si>
    <t>Two or More Races-12</t>
  </si>
  <si>
    <t>Special Ed-22</t>
  </si>
  <si>
    <t>Special Ed (Former)</t>
  </si>
  <si>
    <t>Eco. Disadv.-125</t>
  </si>
  <si>
    <t>EB-12</t>
  </si>
  <si>
    <t>Cont. Enrolled</t>
  </si>
  <si>
    <t>Non-Cont. Enrolled</t>
  </si>
  <si>
    <t>**</t>
  </si>
  <si>
    <t>2022 State</t>
  </si>
  <si>
    <t>2022 Goal</t>
  </si>
  <si>
    <t>2022 Actual</t>
  </si>
  <si>
    <t>KISD Early Childhood Math Board Outcome Goal</t>
  </si>
  <si>
    <t>The percentage of 3rd grade students that score "Meets Grade Level" or above on STAAR Math will increase from 25% to 42% by June 2023.</t>
  </si>
  <si>
    <t>EB-22</t>
  </si>
  <si>
    <t>Elementary, 4th Grade Language Arts Board Outcome Goal</t>
  </si>
  <si>
    <t>The percentage of 4th grade students that score "Meets Grade Level" or above on STAAR Reading will increase from 47% to 54% by June 2023.</t>
  </si>
  <si>
    <t>African American-52</t>
  </si>
  <si>
    <t>Hispanic-30</t>
  </si>
  <si>
    <t>White-21</t>
  </si>
  <si>
    <t>Asian-5</t>
  </si>
  <si>
    <t>Pacific Islander-4</t>
  </si>
  <si>
    <t>Two or More Races-6</t>
  </si>
  <si>
    <t>Special Ed-18</t>
  </si>
  <si>
    <t>Eco. Disadv.-105</t>
  </si>
  <si>
    <t>EB-16</t>
  </si>
  <si>
    <t>Elementary, 4th Grade Math Board Outcome Goal</t>
  </si>
  <si>
    <t>The percentage of 4th grade students that score "Meets Grade Level" or above on STAAR Math will increase from 23% to 41% by June 2023.</t>
  </si>
  <si>
    <t>African-52 American</t>
  </si>
  <si>
    <t>Elementary, 5th Grade Language Arts Board Outcome Goal</t>
  </si>
  <si>
    <t>The percentage of 5th grade students that score "Meets Grade Level" or above on STAAR Reading will increase from 39% to 57% by June 2023.</t>
  </si>
  <si>
    <t>African American-46</t>
  </si>
  <si>
    <t>Hispanic-32</t>
  </si>
  <si>
    <t>White-12</t>
  </si>
  <si>
    <t>Asian-1</t>
  </si>
  <si>
    <t>Pacific Islander-2</t>
  </si>
  <si>
    <t>Two or More Races-7</t>
  </si>
  <si>
    <t>Eco. Disadv.-90</t>
  </si>
  <si>
    <t>EB-10</t>
  </si>
  <si>
    <t>Elementary, 5th Grade Math Board Outcome Goal</t>
  </si>
  <si>
    <t>The percentage of 5th grade students that score "Meets Grade Level" or above on STAAR Math will increase from 29% to 47% by June 2023.</t>
  </si>
  <si>
    <t>Elementary, 5th Grade Science Board Outcome Goal</t>
  </si>
  <si>
    <t>The percentage of 5th grade students that score "Meets Grade Level" or above on STAAR Science will increase from 15% to 37% by June 2023.</t>
  </si>
  <si>
    <t>African-46 American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</si>
</sst>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7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538235"/>
        <bgColor indexed="64"/>
      </patternFill>
    </fill>
    <fill>
      <patternFill patternType="solid">
        <fgColor rgb="FFE6F2DE"/>
        <bgColor indexed="64"/>
      </patternFill>
    </fill>
    <fill>
      <patternFill patternType="solid">
        <fgColor rgb="FFB5D8A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3BB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ADCF4"/>
        <bgColor indexed="64"/>
      </patternFill>
    </fill>
    <fill>
      <patternFill patternType="solid">
        <fgColor rgb="FFB07BD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ck">
        <color rgb="FFC00000"/>
      </right>
      <top style="thick">
        <color rgb="FFC00000"/>
      </top>
      <bottom style="thick">
        <color rgb="FFC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9" fontId="0" fillId="8" borderId="1" xfId="0" applyNumberFormat="1" applyFill="1" applyBorder="1" applyAlignment="1">
      <alignment horizontal="center" vertical="center"/>
    </xf>
    <xf numFmtId="9" fontId="4" fillId="6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indent="1"/>
    </xf>
    <xf numFmtId="0" fontId="0" fillId="5" borderId="1" xfId="0" applyFill="1" applyBorder="1" applyAlignment="1">
      <alignment horizontal="center" vertical="center" wrapText="1" readingOrder="1"/>
    </xf>
    <xf numFmtId="0" fontId="3" fillId="10" borderId="1" xfId="0" applyFont="1" applyFill="1" applyBorder="1" applyAlignment="1">
      <alignment horizontal="left" vertical="center" indent="1"/>
    </xf>
    <xf numFmtId="0" fontId="0" fillId="7" borderId="1" xfId="0" applyFill="1" applyBorder="1" applyAlignment="1">
      <alignment horizontal="left" vertical="center" indent="1"/>
    </xf>
    <xf numFmtId="9" fontId="0" fillId="11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9" fontId="0" fillId="0" borderId="0" xfId="0" applyNumberFormat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11" borderId="1" xfId="0" applyFill="1" applyBorder="1" applyAlignment="1">
      <alignment horizontal="left" vertical="center" indent="1"/>
    </xf>
    <xf numFmtId="0" fontId="1" fillId="13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0" fillId="14" borderId="1" xfId="0" applyFill="1" applyBorder="1" applyAlignment="1">
      <alignment horizontal="left" vertical="center" indent="1"/>
    </xf>
    <xf numFmtId="0" fontId="0" fillId="14" borderId="1" xfId="0" applyFill="1" applyBorder="1" applyAlignment="1">
      <alignment horizontal="center" vertical="center" wrapText="1" readingOrder="1"/>
    </xf>
    <xf numFmtId="9" fontId="0" fillId="15" borderId="1" xfId="0" applyNumberFormat="1" applyFill="1" applyBorder="1" applyAlignment="1">
      <alignment horizontal="center" vertical="center"/>
    </xf>
    <xf numFmtId="0" fontId="0" fillId="15" borderId="1" xfId="0" applyFill="1" applyBorder="1" applyAlignment="1">
      <alignment horizontal="left" vertical="center" indent="1"/>
    </xf>
    <xf numFmtId="0" fontId="7" fillId="5" borderId="1" xfId="0" applyFont="1" applyFill="1" applyBorder="1" applyAlignment="1">
      <alignment horizontal="center" vertical="center"/>
    </xf>
    <xf numFmtId="9" fontId="7" fillId="4" borderId="1" xfId="0" applyNumberFormat="1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9" fontId="7" fillId="15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9" fontId="0" fillId="6" borderId="4" xfId="0" applyNumberFormat="1" applyFill="1" applyBorder="1" applyAlignment="1">
      <alignment horizontal="center" vertical="center"/>
    </xf>
    <xf numFmtId="0" fontId="0" fillId="11" borderId="5" xfId="0" applyFill="1" applyBorder="1" applyAlignment="1">
      <alignment horizontal="left" vertical="center" indent="1"/>
    </xf>
    <xf numFmtId="9" fontId="0" fillId="11" borderId="5" xfId="0" applyNumberForma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 indent="1"/>
    </xf>
    <xf numFmtId="9" fontId="7" fillId="0" borderId="7" xfId="0" applyNumberFormat="1" applyFont="1" applyBorder="1" applyAlignment="1">
      <alignment horizontal="center" vertical="center"/>
    </xf>
    <xf numFmtId="9" fontId="7" fillId="0" borderId="8" xfId="0" applyNumberFormat="1" applyFont="1" applyBorder="1" applyAlignment="1">
      <alignment horizontal="center" vertical="center"/>
    </xf>
    <xf numFmtId="0" fontId="0" fillId="15" borderId="5" xfId="0" applyFill="1" applyBorder="1" applyAlignment="1">
      <alignment horizontal="left" vertical="center" indent="1"/>
    </xf>
    <xf numFmtId="9" fontId="0" fillId="15" borderId="5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9" fontId="0" fillId="17" borderId="1" xfId="0" applyNumberFormat="1" applyFill="1" applyBorder="1" applyAlignment="1">
      <alignment horizontal="center" vertical="center"/>
    </xf>
    <xf numFmtId="9" fontId="9" fillId="17" borderId="1" xfId="0" applyNumberFormat="1" applyFont="1" applyFill="1" applyBorder="1" applyAlignment="1">
      <alignment horizontal="center" vertical="center"/>
    </xf>
    <xf numFmtId="0" fontId="0" fillId="17" borderId="5" xfId="0" applyFill="1" applyBorder="1" applyAlignment="1">
      <alignment horizontal="left" vertical="center" indent="1"/>
    </xf>
    <xf numFmtId="9" fontId="0" fillId="17" borderId="5" xfId="0" applyNumberFormat="1" applyFill="1" applyBorder="1" applyAlignment="1">
      <alignment horizontal="center" vertical="center"/>
    </xf>
    <xf numFmtId="0" fontId="0" fillId="17" borderId="1" xfId="0" applyFill="1" applyBorder="1" applyAlignment="1">
      <alignment horizontal="left" vertical="center" indent="1"/>
    </xf>
    <xf numFmtId="0" fontId="3" fillId="18" borderId="1" xfId="0" applyFont="1" applyFill="1" applyBorder="1" applyAlignment="1">
      <alignment horizontal="left" vertical="center" indent="1"/>
    </xf>
    <xf numFmtId="0" fontId="3" fillId="18" borderId="1" xfId="0" applyFont="1" applyFill="1" applyBorder="1" applyAlignment="1">
      <alignment horizontal="center" vertical="center" wrapText="1" readingOrder="1"/>
    </xf>
    <xf numFmtId="0" fontId="8" fillId="18" borderId="1" xfId="0" applyFont="1" applyFill="1" applyBorder="1" applyAlignment="1">
      <alignment horizontal="center" vertical="center"/>
    </xf>
    <xf numFmtId="0" fontId="1" fillId="18" borderId="1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39BE1"/>
      <color rgb="FFF6BC94"/>
      <color rgb="FFFBE4D5"/>
      <color rgb="FFB07BD7"/>
      <color rgb="FFEADCF4"/>
      <color rgb="FFA365D1"/>
      <color rgb="FF003BB0"/>
      <color rgb="FF0052F6"/>
      <color rgb="FFE1EBFF"/>
      <color rgb="FFD6EA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E173A-6B2E-4636-A8C0-AE9F9C8895BB}">
  <sheetPr>
    <pageSetUpPr fitToPage="1"/>
  </sheetPr>
  <dimension ref="A1:N39"/>
  <sheetViews>
    <sheetView topLeftCell="A22" zoomScale="85" zoomScaleNormal="85" workbookViewId="0">
      <selection activeCell="L28" sqref="L28:L39"/>
    </sheetView>
  </sheetViews>
  <sheetFormatPr defaultRowHeight="14.45"/>
  <cols>
    <col min="1" max="1" width="14" style="1" customWidth="1"/>
    <col min="2" max="15" width="11.7109375" customWidth="1"/>
  </cols>
  <sheetData>
    <row r="1" spans="1:14" s="2" customFormat="1" ht="15.6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s="2" customFormat="1" ht="15.6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s="2" customFormat="1" ht="15.6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s="2" customFormat="1">
      <c r="A4" s="54"/>
      <c r="B4" s="55"/>
      <c r="C4" s="3">
        <v>2021</v>
      </c>
      <c r="D4" s="4" t="s">
        <v>3</v>
      </c>
      <c r="E4" s="5" t="s">
        <v>4</v>
      </c>
      <c r="F4" s="6" t="s">
        <v>5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4" s="2" customFormat="1">
      <c r="A5" s="54"/>
      <c r="B5" s="55"/>
      <c r="C5" s="7">
        <v>0.34</v>
      </c>
      <c r="D5" s="7">
        <v>0.25</v>
      </c>
      <c r="E5" s="8">
        <v>0.34</v>
      </c>
      <c r="F5" s="9">
        <v>0.52</v>
      </c>
      <c r="G5" s="26">
        <f>IF(((60%-E5)/8)*1+E5&gt;F5,((60%-E5)/8)*1+E5,F5)</f>
        <v>0.52</v>
      </c>
      <c r="H5" s="7">
        <f>((60%-G5)/8)*2+G5</f>
        <v>0.54</v>
      </c>
      <c r="I5" s="7">
        <f>((60%-G5)/8)*3+G5</f>
        <v>0.55000000000000004</v>
      </c>
      <c r="J5" s="7">
        <f>((60%-G5)/8)*4+G5</f>
        <v>0.56000000000000005</v>
      </c>
      <c r="K5" s="7">
        <f>((60%-G5)/8)*5+G5</f>
        <v>0.56999999999999995</v>
      </c>
      <c r="L5" s="7">
        <f>((60%-G5)/8)*6+G5</f>
        <v>0.57999999999999996</v>
      </c>
      <c r="M5" s="7">
        <f>((60%-G5)/8)*7+G5</f>
        <v>0.59</v>
      </c>
      <c r="N5" s="7">
        <f>((60%-G5)/8)*8+G5</f>
        <v>0.6</v>
      </c>
    </row>
    <row r="6" spans="1:14" s="2" customFormat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s="2" customFormat="1" ht="29.1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</row>
    <row r="8" spans="1:14" s="2" customFormat="1">
      <c r="A8" s="15">
        <v>2021</v>
      </c>
      <c r="B8" s="16">
        <v>0.28999999999999998</v>
      </c>
      <c r="C8" s="17">
        <v>0.31</v>
      </c>
      <c r="D8" s="17" t="s">
        <v>19</v>
      </c>
      <c r="E8" s="17" t="s">
        <v>19</v>
      </c>
      <c r="F8" s="17" t="s">
        <v>19</v>
      </c>
      <c r="G8" s="17" t="s">
        <v>19</v>
      </c>
      <c r="H8" s="17" t="s">
        <v>19</v>
      </c>
      <c r="I8" s="17" t="s">
        <v>19</v>
      </c>
      <c r="J8" s="17" t="s">
        <v>19</v>
      </c>
      <c r="K8" s="17">
        <v>0.28000000000000003</v>
      </c>
      <c r="L8" s="17" t="s">
        <v>19</v>
      </c>
      <c r="M8" s="17" t="s">
        <v>19</v>
      </c>
      <c r="N8" s="17" t="s">
        <v>19</v>
      </c>
    </row>
    <row r="9" spans="1:14" s="2" customFormat="1">
      <c r="A9" s="30" t="s">
        <v>20</v>
      </c>
      <c r="B9" s="31">
        <v>0.38</v>
      </c>
      <c r="C9" s="31">
        <v>0.45</v>
      </c>
      <c r="D9" s="31" t="s">
        <v>19</v>
      </c>
      <c r="E9" s="31" t="s">
        <v>19</v>
      </c>
      <c r="F9" s="31" t="s">
        <v>19</v>
      </c>
      <c r="G9" s="31" t="s">
        <v>19</v>
      </c>
      <c r="H9" s="31" t="s">
        <v>19</v>
      </c>
      <c r="I9" s="31" t="s">
        <v>19</v>
      </c>
      <c r="J9" s="31" t="s">
        <v>19</v>
      </c>
      <c r="K9" s="31">
        <v>0.41</v>
      </c>
      <c r="L9" s="31" t="s">
        <v>19</v>
      </c>
      <c r="M9" s="31" t="s">
        <v>19</v>
      </c>
      <c r="N9" s="31" t="s">
        <v>19</v>
      </c>
    </row>
    <row r="10" spans="1:14" s="2" customFormat="1">
      <c r="A10" s="12" t="s">
        <v>21</v>
      </c>
      <c r="B10" s="14">
        <v>0.18</v>
      </c>
      <c r="C10" s="14">
        <v>0.38</v>
      </c>
      <c r="D10" s="14" t="s">
        <v>19</v>
      </c>
      <c r="E10" s="14" t="s">
        <v>19</v>
      </c>
      <c r="F10" s="14" t="s">
        <v>19</v>
      </c>
      <c r="G10" s="14" t="s">
        <v>19</v>
      </c>
      <c r="H10" s="14" t="s">
        <v>19</v>
      </c>
      <c r="I10" s="14" t="s">
        <v>19</v>
      </c>
      <c r="J10" s="14" t="s">
        <v>19</v>
      </c>
      <c r="K10" s="14">
        <v>0.25</v>
      </c>
      <c r="L10" s="14" t="s">
        <v>19</v>
      </c>
      <c r="M10" s="14" t="s">
        <v>19</v>
      </c>
      <c r="N10" s="14" t="s">
        <v>19</v>
      </c>
    </row>
    <row r="11" spans="1:14" s="2" customFormat="1" ht="15" thickBot="1">
      <c r="A11" s="13" t="s">
        <v>22</v>
      </c>
      <c r="B11" s="8">
        <v>0.24</v>
      </c>
      <c r="C11" s="8">
        <v>0.4</v>
      </c>
      <c r="D11" s="8" t="s">
        <v>19</v>
      </c>
      <c r="E11" s="8" t="s">
        <v>19</v>
      </c>
      <c r="F11" s="8" t="s">
        <v>19</v>
      </c>
      <c r="G11" s="8" t="s">
        <v>19</v>
      </c>
      <c r="H11" s="8" t="s">
        <v>19</v>
      </c>
      <c r="I11" s="8" t="s">
        <v>19</v>
      </c>
      <c r="J11" s="8" t="s">
        <v>19</v>
      </c>
      <c r="K11" s="8">
        <v>0.34</v>
      </c>
      <c r="L11" s="8" t="s">
        <v>19</v>
      </c>
      <c r="M11" s="8" t="s">
        <v>19</v>
      </c>
      <c r="N11" s="8" t="s">
        <v>19</v>
      </c>
    </row>
    <row r="12" spans="1:14" s="2" customFormat="1" ht="15.6" thickTop="1" thickBot="1">
      <c r="A12" s="34">
        <v>2023</v>
      </c>
      <c r="B12" s="35">
        <f t="shared" ref="B12:I12" si="0">IF(((60%-B11)/8)*1+B11&gt;B9,((60%-B11)/8)*1+B11,B9)</f>
        <v>0.38</v>
      </c>
      <c r="C12" s="35">
        <f t="shared" si="0"/>
        <v>0.45</v>
      </c>
      <c r="D12" s="35" t="s">
        <v>19</v>
      </c>
      <c r="E12" s="35" t="s">
        <v>19</v>
      </c>
      <c r="F12" s="35" t="s">
        <v>19</v>
      </c>
      <c r="G12" s="35" t="s">
        <v>19</v>
      </c>
      <c r="H12" s="35" t="s">
        <v>19</v>
      </c>
      <c r="I12" s="35" t="s">
        <v>19</v>
      </c>
      <c r="J12" s="35" t="s">
        <v>19</v>
      </c>
      <c r="K12" s="35">
        <f>IF(((60%-K11)/8)*1+K11&gt;K9,((60%-K11)/8)*1+K11,K9)</f>
        <v>0.41</v>
      </c>
      <c r="L12" s="35" t="s">
        <v>19</v>
      </c>
      <c r="M12" s="35" t="s">
        <v>19</v>
      </c>
      <c r="N12" s="36" t="s">
        <v>19</v>
      </c>
    </row>
    <row r="13" spans="1:14" s="2" customFormat="1" ht="15" thickTop="1">
      <c r="A13" s="32">
        <v>2024</v>
      </c>
      <c r="B13" s="33">
        <f t="shared" ref="B13:I13" si="1">IF(B12&lt;58%,B12+((60%-B12)/7),IF(B12&lt;70%,B12+2%,B12+1%))</f>
        <v>0.41142857142857142</v>
      </c>
      <c r="C13" s="33">
        <f t="shared" si="1"/>
        <v>0.47142857142857142</v>
      </c>
      <c r="D13" s="33" t="s">
        <v>19</v>
      </c>
      <c r="E13" s="33" t="s">
        <v>19</v>
      </c>
      <c r="F13" s="33" t="s">
        <v>19</v>
      </c>
      <c r="G13" s="33" t="s">
        <v>19</v>
      </c>
      <c r="H13" s="33" t="s">
        <v>19</v>
      </c>
      <c r="I13" s="33" t="s">
        <v>19</v>
      </c>
      <c r="J13" s="33" t="s">
        <v>19</v>
      </c>
      <c r="K13" s="33">
        <f>IF(K12&lt;58%,K12+((60%-K12)/7),IF(K12&lt;70%,K12+2%,K12+1%))</f>
        <v>0.43714285714285711</v>
      </c>
      <c r="L13" s="33" t="s">
        <v>19</v>
      </c>
      <c r="M13" s="33" t="s">
        <v>19</v>
      </c>
      <c r="N13" s="33" t="s">
        <v>19</v>
      </c>
    </row>
    <row r="14" spans="1:14" s="2" customFormat="1">
      <c r="A14" s="15">
        <v>2025</v>
      </c>
      <c r="B14" s="17">
        <f t="shared" ref="B14:I14" si="2">IF(B13&lt;58%,B13+((60%-B13)/6),IF(B13&lt;70%,B13+2%,B13+1%))</f>
        <v>0.44285714285714284</v>
      </c>
      <c r="C14" s="17">
        <f t="shared" si="2"/>
        <v>0.49285714285714283</v>
      </c>
      <c r="D14" s="17" t="s">
        <v>19</v>
      </c>
      <c r="E14" s="17" t="s">
        <v>19</v>
      </c>
      <c r="F14" s="17" t="s">
        <v>19</v>
      </c>
      <c r="G14" s="17" t="s">
        <v>19</v>
      </c>
      <c r="H14" s="17" t="s">
        <v>19</v>
      </c>
      <c r="I14" s="17" t="s">
        <v>19</v>
      </c>
      <c r="J14" s="17" t="s">
        <v>19</v>
      </c>
      <c r="K14" s="17">
        <f>IF(K13&lt;58%,K13+((60%-K13)/6),IF(K13&lt;70%,K13+2%,K13+1%))</f>
        <v>0.46428571428571425</v>
      </c>
      <c r="L14" s="17" t="s">
        <v>19</v>
      </c>
      <c r="M14" s="17" t="s">
        <v>19</v>
      </c>
      <c r="N14" s="17" t="s">
        <v>19</v>
      </c>
    </row>
    <row r="15" spans="1:14" s="2" customFormat="1">
      <c r="A15" s="18">
        <v>2026</v>
      </c>
      <c r="B15" s="14">
        <f t="shared" ref="B15:I15" si="3">IF(B14&lt;58%,B14+((60%-B14)/5),IF(B14&lt;70%,B14+2%,B14+1%))</f>
        <v>0.47428571428571425</v>
      </c>
      <c r="C15" s="14">
        <f t="shared" si="3"/>
        <v>0.51428571428571423</v>
      </c>
      <c r="D15" s="14" t="s">
        <v>19</v>
      </c>
      <c r="E15" s="14" t="s">
        <v>19</v>
      </c>
      <c r="F15" s="14" t="s">
        <v>19</v>
      </c>
      <c r="G15" s="14" t="s">
        <v>19</v>
      </c>
      <c r="H15" s="14" t="s">
        <v>19</v>
      </c>
      <c r="I15" s="14" t="s">
        <v>19</v>
      </c>
      <c r="J15" s="14" t="s">
        <v>19</v>
      </c>
      <c r="K15" s="14">
        <f>IF(K14&lt;58%,K14+((60%-K14)/5),IF(K14&lt;70%,K14+2%,K14+1%))</f>
        <v>0.49142857142857138</v>
      </c>
      <c r="L15" s="14" t="s">
        <v>19</v>
      </c>
      <c r="M15" s="14" t="s">
        <v>19</v>
      </c>
      <c r="N15" s="14" t="s">
        <v>19</v>
      </c>
    </row>
    <row r="16" spans="1:14" s="2" customFormat="1">
      <c r="A16" s="15">
        <v>2027</v>
      </c>
      <c r="B16" s="17">
        <f t="shared" ref="B16:I16" si="4">IF(B15&lt;58%,B15+((60%-B15)/4),IF(B15&lt;70%,B15+2%,B15+1%))</f>
        <v>0.50571428571428567</v>
      </c>
      <c r="C16" s="17">
        <f t="shared" si="4"/>
        <v>0.5357142857142857</v>
      </c>
      <c r="D16" s="17" t="s">
        <v>19</v>
      </c>
      <c r="E16" s="17" t="s">
        <v>19</v>
      </c>
      <c r="F16" s="17" t="s">
        <v>19</v>
      </c>
      <c r="G16" s="17" t="s">
        <v>19</v>
      </c>
      <c r="H16" s="17" t="s">
        <v>19</v>
      </c>
      <c r="I16" s="17" t="s">
        <v>19</v>
      </c>
      <c r="J16" s="17" t="s">
        <v>19</v>
      </c>
      <c r="K16" s="17">
        <f>IF(K15&lt;58%,K15+((60%-K15)/4),IF(K15&lt;70%,K15+2%,K15+1%))</f>
        <v>0.51857142857142857</v>
      </c>
      <c r="L16" s="17" t="s">
        <v>19</v>
      </c>
      <c r="M16" s="17" t="s">
        <v>19</v>
      </c>
      <c r="N16" s="17" t="s">
        <v>19</v>
      </c>
    </row>
    <row r="17" spans="1:14" s="2" customFormat="1">
      <c r="A17" s="18">
        <v>2028</v>
      </c>
      <c r="B17" s="14">
        <f t="shared" ref="B17:I17" si="5">IF(B16&lt;58%,B16+((60%-B16)/3),IF(B16&lt;70%,B16+2%,B16+1%))</f>
        <v>0.53714285714285714</v>
      </c>
      <c r="C17" s="14">
        <f t="shared" si="5"/>
        <v>0.55714285714285716</v>
      </c>
      <c r="D17" s="14" t="s">
        <v>19</v>
      </c>
      <c r="E17" s="14" t="s">
        <v>19</v>
      </c>
      <c r="F17" s="14" t="s">
        <v>19</v>
      </c>
      <c r="G17" s="14" t="s">
        <v>19</v>
      </c>
      <c r="H17" s="14" t="s">
        <v>19</v>
      </c>
      <c r="I17" s="14" t="s">
        <v>19</v>
      </c>
      <c r="J17" s="14" t="s">
        <v>19</v>
      </c>
      <c r="K17" s="14">
        <f>IF(K16&lt;58%,K16+((60%-K16)/3),IF(K16&lt;70%,K16+2%,K16+1%))</f>
        <v>0.54571428571428571</v>
      </c>
      <c r="L17" s="14" t="s">
        <v>19</v>
      </c>
      <c r="M17" s="14" t="s">
        <v>19</v>
      </c>
      <c r="N17" s="14" t="s">
        <v>19</v>
      </c>
    </row>
    <row r="18" spans="1:14" s="2" customFormat="1">
      <c r="A18" s="15">
        <v>2029</v>
      </c>
      <c r="B18" s="17">
        <f t="shared" ref="B18:I18" si="6">IF(B17&lt;58%,B17+((60%-B17)/2),IF(B17&lt;70%,B17+2%,B17+1%))</f>
        <v>0.56857142857142851</v>
      </c>
      <c r="C18" s="17">
        <f t="shared" si="6"/>
        <v>0.57857142857142851</v>
      </c>
      <c r="D18" s="17" t="s">
        <v>19</v>
      </c>
      <c r="E18" s="17" t="s">
        <v>19</v>
      </c>
      <c r="F18" s="17" t="s">
        <v>19</v>
      </c>
      <c r="G18" s="17" t="s">
        <v>19</v>
      </c>
      <c r="H18" s="17" t="s">
        <v>19</v>
      </c>
      <c r="I18" s="17" t="s">
        <v>19</v>
      </c>
      <c r="J18" s="17" t="s">
        <v>19</v>
      </c>
      <c r="K18" s="17">
        <f>IF(K17&lt;58%,K17+((60%-K17)/2),IF(K17&lt;70%,K17+2%,K17+1%))</f>
        <v>0.57285714285714284</v>
      </c>
      <c r="L18" s="17" t="s">
        <v>19</v>
      </c>
      <c r="M18" s="17" t="s">
        <v>19</v>
      </c>
      <c r="N18" s="17" t="s">
        <v>19</v>
      </c>
    </row>
    <row r="19" spans="1:14" s="2" customFormat="1">
      <c r="A19" s="18">
        <v>2030</v>
      </c>
      <c r="B19" s="14">
        <f t="shared" ref="B19:I19" si="7">IF(B18&lt;58%,B18+((60%-B18)),IF(B18&lt;70%,B18+2%,B18+1%))</f>
        <v>0.6</v>
      </c>
      <c r="C19" s="14">
        <f t="shared" si="7"/>
        <v>0.6</v>
      </c>
      <c r="D19" s="14" t="s">
        <v>19</v>
      </c>
      <c r="E19" s="14" t="s">
        <v>19</v>
      </c>
      <c r="F19" s="14" t="s">
        <v>19</v>
      </c>
      <c r="G19" s="14" t="s">
        <v>19</v>
      </c>
      <c r="H19" s="14" t="s">
        <v>19</v>
      </c>
      <c r="I19" s="14" t="s">
        <v>19</v>
      </c>
      <c r="J19" s="14" t="s">
        <v>19</v>
      </c>
      <c r="K19" s="14">
        <f>IF(K18&lt;58%,K18+((60%-K18)),IF(K18&lt;70%,K18+2%,K18+1%))</f>
        <v>0.6</v>
      </c>
      <c r="L19" s="14" t="s">
        <v>19</v>
      </c>
      <c r="M19" s="14" t="s">
        <v>19</v>
      </c>
      <c r="N19" s="14" t="s">
        <v>19</v>
      </c>
    </row>
    <row r="21" spans="1:14" ht="15.6">
      <c r="A21" s="56" t="s">
        <v>23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1:14" ht="15.6">
      <c r="A22" s="53" t="s">
        <v>24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</row>
    <row r="23" spans="1:14" ht="15.6">
      <c r="A23" s="56" t="s">
        <v>2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</row>
    <row r="24" spans="1:14">
      <c r="A24" s="54"/>
      <c r="B24" s="55"/>
      <c r="C24" s="20">
        <v>2021</v>
      </c>
      <c r="D24" s="19" t="s">
        <v>3</v>
      </c>
      <c r="E24" s="5" t="s">
        <v>4</v>
      </c>
      <c r="F24" s="6" t="s">
        <v>5</v>
      </c>
      <c r="G24" s="27">
        <v>2023</v>
      </c>
      <c r="H24" s="20">
        <v>2024</v>
      </c>
      <c r="I24" s="20">
        <v>2025</v>
      </c>
      <c r="J24" s="20">
        <v>2026</v>
      </c>
      <c r="K24" s="20">
        <v>2027</v>
      </c>
      <c r="L24" s="20">
        <v>2028</v>
      </c>
      <c r="M24" s="20">
        <v>2029</v>
      </c>
      <c r="N24" s="20">
        <v>2030</v>
      </c>
    </row>
    <row r="25" spans="1:14">
      <c r="A25" s="54"/>
      <c r="B25" s="55"/>
      <c r="C25" s="23">
        <v>0.34</v>
      </c>
      <c r="D25" s="23">
        <v>0.2</v>
      </c>
      <c r="E25" s="8">
        <v>0.25</v>
      </c>
      <c r="F25" s="9">
        <v>0.42</v>
      </c>
      <c r="G25" s="28">
        <f>IF(((60%-E25)/8)*1+E25&gt;F25,((60%-E25)/8)*1+E25,F25)</f>
        <v>0.42</v>
      </c>
      <c r="H25" s="23">
        <f>((60%-G25)/8)*2+G25</f>
        <v>0.46499999999999997</v>
      </c>
      <c r="I25" s="23">
        <f>((60%-G25)/8)*3+G25</f>
        <v>0.48749999999999999</v>
      </c>
      <c r="J25" s="23">
        <f>((60%-G25)/8)*4+G25</f>
        <v>0.51</v>
      </c>
      <c r="K25" s="23">
        <f>((60%-G25)/8)*5+G25</f>
        <v>0.53249999999999997</v>
      </c>
      <c r="L25" s="23">
        <f>((60%-G25)/8)*6+G25</f>
        <v>0.55499999999999994</v>
      </c>
      <c r="M25" s="23">
        <f>((60%-G25)/8)*7+G25</f>
        <v>0.57750000000000001</v>
      </c>
      <c r="N25" s="23">
        <f>((60%-G25)/8)*8+G25</f>
        <v>0.6</v>
      </c>
    </row>
    <row r="26" spans="1:14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</row>
    <row r="27" spans="1:14" ht="29.1">
      <c r="A27" s="21"/>
      <c r="B27" s="22" t="s">
        <v>6</v>
      </c>
      <c r="C27" s="22" t="s">
        <v>7</v>
      </c>
      <c r="D27" s="22" t="s">
        <v>8</v>
      </c>
      <c r="E27" s="22" t="s">
        <v>9</v>
      </c>
      <c r="F27" s="22" t="s">
        <v>10</v>
      </c>
      <c r="G27" s="22" t="s">
        <v>11</v>
      </c>
      <c r="H27" s="22" t="s">
        <v>12</v>
      </c>
      <c r="I27" s="22" t="s">
        <v>13</v>
      </c>
      <c r="J27" s="22" t="s">
        <v>14</v>
      </c>
      <c r="K27" s="22" t="s">
        <v>15</v>
      </c>
      <c r="L27" s="22" t="s">
        <v>25</v>
      </c>
      <c r="M27" s="22" t="s">
        <v>17</v>
      </c>
      <c r="N27" s="22" t="s">
        <v>18</v>
      </c>
    </row>
    <row r="28" spans="1:14">
      <c r="A28" s="15">
        <v>2021</v>
      </c>
      <c r="B28" s="16">
        <v>0.16</v>
      </c>
      <c r="C28" s="17">
        <v>0.21</v>
      </c>
      <c r="D28" s="17" t="s">
        <v>19</v>
      </c>
      <c r="E28" s="17" t="s">
        <v>19</v>
      </c>
      <c r="F28" s="17" t="s">
        <v>19</v>
      </c>
      <c r="G28" s="17" t="s">
        <v>19</v>
      </c>
      <c r="H28" s="17" t="s">
        <v>19</v>
      </c>
      <c r="I28" s="17" t="s">
        <v>19</v>
      </c>
      <c r="J28" s="17" t="s">
        <v>19</v>
      </c>
      <c r="K28" s="17">
        <v>0.2</v>
      </c>
      <c r="L28" s="17" t="s">
        <v>19</v>
      </c>
      <c r="M28" s="17" t="s">
        <v>19</v>
      </c>
      <c r="N28" s="17" t="s">
        <v>19</v>
      </c>
    </row>
    <row r="29" spans="1:14">
      <c r="A29" s="30" t="s">
        <v>20</v>
      </c>
      <c r="B29" s="31">
        <v>0.25</v>
      </c>
      <c r="C29" s="31">
        <v>0.35</v>
      </c>
      <c r="D29" s="31" t="s">
        <v>19</v>
      </c>
      <c r="E29" s="31" t="s">
        <v>19</v>
      </c>
      <c r="F29" s="31" t="s">
        <v>19</v>
      </c>
      <c r="G29" s="31" t="s">
        <v>19</v>
      </c>
      <c r="H29" s="31" t="s">
        <v>19</v>
      </c>
      <c r="I29" s="31" t="s">
        <v>19</v>
      </c>
      <c r="J29" s="31" t="s">
        <v>19</v>
      </c>
      <c r="K29" s="31">
        <v>0.31</v>
      </c>
      <c r="L29" s="31" t="s">
        <v>19</v>
      </c>
      <c r="M29" s="31" t="s">
        <v>19</v>
      </c>
      <c r="N29" s="31" t="s">
        <v>19</v>
      </c>
    </row>
    <row r="30" spans="1:14">
      <c r="A30" s="29" t="s">
        <v>21</v>
      </c>
      <c r="B30" s="23">
        <v>0.16</v>
      </c>
      <c r="C30" s="23">
        <v>0.28000000000000003</v>
      </c>
      <c r="D30" s="23" t="s">
        <v>19</v>
      </c>
      <c r="E30" s="23" t="s">
        <v>19</v>
      </c>
      <c r="F30" s="23" t="s">
        <v>19</v>
      </c>
      <c r="G30" s="23" t="s">
        <v>19</v>
      </c>
      <c r="H30" s="23" t="s">
        <v>19</v>
      </c>
      <c r="I30" s="23" t="s">
        <v>19</v>
      </c>
      <c r="J30" s="23" t="s">
        <v>19</v>
      </c>
      <c r="K30" s="23">
        <v>0.2</v>
      </c>
      <c r="L30" s="23" t="s">
        <v>19</v>
      </c>
      <c r="M30" s="23" t="s">
        <v>19</v>
      </c>
      <c r="N30" s="23" t="s">
        <v>19</v>
      </c>
    </row>
    <row r="31" spans="1:14" ht="15" thickBot="1">
      <c r="A31" s="13" t="s">
        <v>22</v>
      </c>
      <c r="B31" s="8">
        <v>0.13</v>
      </c>
      <c r="C31" s="8">
        <v>0.33</v>
      </c>
      <c r="D31" s="8" t="s">
        <v>19</v>
      </c>
      <c r="E31" s="8" t="s">
        <v>19</v>
      </c>
      <c r="F31" s="8" t="s">
        <v>19</v>
      </c>
      <c r="G31" s="8" t="s">
        <v>19</v>
      </c>
      <c r="H31" s="8" t="s">
        <v>19</v>
      </c>
      <c r="I31" s="8" t="s">
        <v>19</v>
      </c>
      <c r="J31" s="8" t="s">
        <v>19</v>
      </c>
      <c r="K31" s="8">
        <v>0.27</v>
      </c>
      <c r="L31" s="8" t="s">
        <v>19</v>
      </c>
      <c r="M31" s="8" t="s">
        <v>19</v>
      </c>
      <c r="N31" s="8" t="s">
        <v>19</v>
      </c>
    </row>
    <row r="32" spans="1:14" ht="15.6" thickTop="1" thickBot="1">
      <c r="A32" s="34">
        <v>2023</v>
      </c>
      <c r="B32" s="35">
        <f t="shared" ref="B32:I32" si="8">IF(((60%-B31)/8)*1+B31&gt;B29,((60%-B31)/8)*1+B31,B29)</f>
        <v>0.25</v>
      </c>
      <c r="C32" s="35">
        <f t="shared" si="8"/>
        <v>0.36375000000000002</v>
      </c>
      <c r="D32" s="35" t="s">
        <v>19</v>
      </c>
      <c r="E32" s="35" t="s">
        <v>19</v>
      </c>
      <c r="F32" s="35" t="s">
        <v>19</v>
      </c>
      <c r="G32" s="35" t="s">
        <v>19</v>
      </c>
      <c r="H32" s="35" t="s">
        <v>19</v>
      </c>
      <c r="I32" s="35" t="s">
        <v>19</v>
      </c>
      <c r="J32" s="35" t="s">
        <v>19</v>
      </c>
      <c r="K32" s="35">
        <f>IF(((60%-K31)/8)*1+K31&gt;K29,((60%-K31)/8)*1+K31,K29)</f>
        <v>0.31125000000000003</v>
      </c>
      <c r="L32" s="35" t="s">
        <v>19</v>
      </c>
      <c r="M32" s="35" t="s">
        <v>19</v>
      </c>
      <c r="N32" s="36" t="s">
        <v>19</v>
      </c>
    </row>
    <row r="33" spans="1:14" ht="15" thickTop="1">
      <c r="A33" s="37">
        <v>2024</v>
      </c>
      <c r="B33" s="38">
        <f t="shared" ref="B33:I33" si="9">IF(B32&lt;58%,B32+((60%-B32)/7),IF(B32&lt;70%,B32+2%,B32+1%))</f>
        <v>0.3</v>
      </c>
      <c r="C33" s="38">
        <f t="shared" si="9"/>
        <v>0.39750000000000002</v>
      </c>
      <c r="D33" s="38" t="s">
        <v>19</v>
      </c>
      <c r="E33" s="38" t="s">
        <v>19</v>
      </c>
      <c r="F33" s="38" t="s">
        <v>19</v>
      </c>
      <c r="G33" s="38" t="s">
        <v>19</v>
      </c>
      <c r="H33" s="38" t="s">
        <v>19</v>
      </c>
      <c r="I33" s="38" t="s">
        <v>19</v>
      </c>
      <c r="J33" s="38" t="s">
        <v>19</v>
      </c>
      <c r="K33" s="38">
        <f>IF(K32&lt;58%,K32+((60%-K32)/7),IF(K32&lt;70%,K32+2%,K32+1%))</f>
        <v>0.35250000000000004</v>
      </c>
      <c r="L33" s="38" t="s">
        <v>19</v>
      </c>
      <c r="M33" s="38" t="s">
        <v>19</v>
      </c>
      <c r="N33" s="38" t="s">
        <v>19</v>
      </c>
    </row>
    <row r="34" spans="1:14">
      <c r="A34" s="15">
        <v>2025</v>
      </c>
      <c r="B34" s="17">
        <f t="shared" ref="B34:I34" si="10">IF(B33&lt;58%,B33+((60%-B33)/6),IF(B33&lt;70%,B33+2%,B33+1%))</f>
        <v>0.35</v>
      </c>
      <c r="C34" s="17">
        <f t="shared" si="10"/>
        <v>0.43125000000000002</v>
      </c>
      <c r="D34" s="17" t="s">
        <v>19</v>
      </c>
      <c r="E34" s="17" t="s">
        <v>19</v>
      </c>
      <c r="F34" s="17" t="s">
        <v>19</v>
      </c>
      <c r="G34" s="17" t="s">
        <v>19</v>
      </c>
      <c r="H34" s="17" t="s">
        <v>19</v>
      </c>
      <c r="I34" s="17" t="s">
        <v>19</v>
      </c>
      <c r="J34" s="17" t="s">
        <v>19</v>
      </c>
      <c r="K34" s="17">
        <f>IF(K33&lt;58%,K33+((60%-K33)/6),IF(K33&lt;70%,K33+2%,K33+1%))</f>
        <v>0.39375000000000004</v>
      </c>
      <c r="L34" s="17" t="s">
        <v>19</v>
      </c>
      <c r="M34" s="17" t="s">
        <v>19</v>
      </c>
      <c r="N34" s="17" t="s">
        <v>19</v>
      </c>
    </row>
    <row r="35" spans="1:14">
      <c r="A35" s="24">
        <v>2026</v>
      </c>
      <c r="B35" s="23">
        <f t="shared" ref="B35:I35" si="11">IF(B34&lt;58%,B34+((60%-B34)/5),IF(B34&lt;70%,B34+2%,B34+1%))</f>
        <v>0.39999999999999997</v>
      </c>
      <c r="C35" s="23">
        <f t="shared" si="11"/>
        <v>0.46500000000000002</v>
      </c>
      <c r="D35" s="23" t="s">
        <v>19</v>
      </c>
      <c r="E35" s="23" t="s">
        <v>19</v>
      </c>
      <c r="F35" s="23" t="s">
        <v>19</v>
      </c>
      <c r="G35" s="23" t="s">
        <v>19</v>
      </c>
      <c r="H35" s="23" t="s">
        <v>19</v>
      </c>
      <c r="I35" s="23" t="s">
        <v>19</v>
      </c>
      <c r="J35" s="23" t="s">
        <v>19</v>
      </c>
      <c r="K35" s="23">
        <f>IF(K34&lt;58%,K34+((60%-K34)/5),IF(K34&lt;70%,K34+2%,K34+1%))</f>
        <v>0.43500000000000005</v>
      </c>
      <c r="L35" s="23" t="s">
        <v>19</v>
      </c>
      <c r="M35" s="23" t="s">
        <v>19</v>
      </c>
      <c r="N35" s="23" t="s">
        <v>19</v>
      </c>
    </row>
    <row r="36" spans="1:14">
      <c r="A36" s="15">
        <v>2027</v>
      </c>
      <c r="B36" s="17">
        <f t="shared" ref="B36:I36" si="12">IF(B35&lt;58%,B35+((60%-B35)/4),IF(B35&lt;70%,B35+2%,B35+1%))</f>
        <v>0.44999999999999996</v>
      </c>
      <c r="C36" s="17">
        <f t="shared" si="12"/>
        <v>0.49875000000000003</v>
      </c>
      <c r="D36" s="17" t="s">
        <v>19</v>
      </c>
      <c r="E36" s="17" t="s">
        <v>19</v>
      </c>
      <c r="F36" s="17" t="s">
        <v>19</v>
      </c>
      <c r="G36" s="17" t="s">
        <v>19</v>
      </c>
      <c r="H36" s="17" t="s">
        <v>19</v>
      </c>
      <c r="I36" s="17" t="s">
        <v>19</v>
      </c>
      <c r="J36" s="17" t="s">
        <v>19</v>
      </c>
      <c r="K36" s="17">
        <f>IF(K35&lt;58%,K35+((60%-K35)/4),IF(K35&lt;70%,K35+2%,K35+1%))</f>
        <v>0.47625000000000006</v>
      </c>
      <c r="L36" s="17" t="s">
        <v>19</v>
      </c>
      <c r="M36" s="17" t="s">
        <v>19</v>
      </c>
      <c r="N36" s="17" t="s">
        <v>19</v>
      </c>
    </row>
    <row r="37" spans="1:14">
      <c r="A37" s="24">
        <v>2028</v>
      </c>
      <c r="B37" s="23">
        <f t="shared" ref="B37:I37" si="13">IF(B36&lt;58%,B36+((60%-B36)/3),IF(B36&lt;70%,B36+2%,B36+1%))</f>
        <v>0.49999999999999994</v>
      </c>
      <c r="C37" s="23">
        <f t="shared" si="13"/>
        <v>0.53249999999999997</v>
      </c>
      <c r="D37" s="23" t="s">
        <v>19</v>
      </c>
      <c r="E37" s="23" t="s">
        <v>19</v>
      </c>
      <c r="F37" s="23" t="s">
        <v>19</v>
      </c>
      <c r="G37" s="23" t="s">
        <v>19</v>
      </c>
      <c r="H37" s="23" t="s">
        <v>19</v>
      </c>
      <c r="I37" s="23" t="s">
        <v>19</v>
      </c>
      <c r="J37" s="23" t="s">
        <v>19</v>
      </c>
      <c r="K37" s="23">
        <f>IF(K36&lt;58%,K36+((60%-K36)/3),IF(K36&lt;70%,K36+2%,K36+1%))</f>
        <v>0.51750000000000007</v>
      </c>
      <c r="L37" s="23" t="s">
        <v>19</v>
      </c>
      <c r="M37" s="23" t="s">
        <v>19</v>
      </c>
      <c r="N37" s="23" t="s">
        <v>19</v>
      </c>
    </row>
    <row r="38" spans="1:14">
      <c r="A38" s="15">
        <v>2029</v>
      </c>
      <c r="B38" s="17">
        <f t="shared" ref="B38:I38" si="14">IF(B37&lt;58%,B37+((60%-B37)/2),IF(B37&lt;70%,B37+2%,B37+1%))</f>
        <v>0.54999999999999993</v>
      </c>
      <c r="C38" s="17">
        <f t="shared" si="14"/>
        <v>0.56624999999999992</v>
      </c>
      <c r="D38" s="17" t="s">
        <v>19</v>
      </c>
      <c r="E38" s="17" t="s">
        <v>19</v>
      </c>
      <c r="F38" s="17" t="s">
        <v>19</v>
      </c>
      <c r="G38" s="17" t="s">
        <v>19</v>
      </c>
      <c r="H38" s="17" t="s">
        <v>19</v>
      </c>
      <c r="I38" s="17" t="s">
        <v>19</v>
      </c>
      <c r="J38" s="17" t="s">
        <v>19</v>
      </c>
      <c r="K38" s="17">
        <f>IF(K37&lt;58%,K37+((60%-K37)/2),IF(K37&lt;70%,K37+2%,K37+1%))</f>
        <v>0.55875000000000008</v>
      </c>
      <c r="L38" s="17" t="s">
        <v>19</v>
      </c>
      <c r="M38" s="17" t="s">
        <v>19</v>
      </c>
      <c r="N38" s="17" t="s">
        <v>19</v>
      </c>
    </row>
    <row r="39" spans="1:14">
      <c r="A39" s="24">
        <v>2030</v>
      </c>
      <c r="B39" s="23">
        <f t="shared" ref="B39:I39" si="15">IF(B38&lt;58%,B38+((60%-B38)),IF(B38&lt;70%,B38+2%,B38+1%))</f>
        <v>0.6</v>
      </c>
      <c r="C39" s="23">
        <f t="shared" si="15"/>
        <v>0.6</v>
      </c>
      <c r="D39" s="23" t="s">
        <v>19</v>
      </c>
      <c r="E39" s="23" t="s">
        <v>19</v>
      </c>
      <c r="F39" s="23" t="s">
        <v>19</v>
      </c>
      <c r="G39" s="23" t="s">
        <v>19</v>
      </c>
      <c r="H39" s="23" t="s">
        <v>19</v>
      </c>
      <c r="I39" s="23" t="s">
        <v>19</v>
      </c>
      <c r="J39" s="23" t="s">
        <v>19</v>
      </c>
      <c r="K39" s="23">
        <f>IF(K38&lt;58%,K38+((60%-K38)),IF(K38&lt;70%,K38+2%,K38+1%))</f>
        <v>0.6</v>
      </c>
      <c r="L39" s="23" t="s">
        <v>19</v>
      </c>
      <c r="M39" s="23" t="s">
        <v>19</v>
      </c>
      <c r="N39" s="23" t="s">
        <v>19</v>
      </c>
    </row>
  </sheetData>
  <mergeCells count="12">
    <mergeCell ref="A26:N26"/>
    <mergeCell ref="A6:N6"/>
    <mergeCell ref="A3:N3"/>
    <mergeCell ref="A2:N2"/>
    <mergeCell ref="A1:N1"/>
    <mergeCell ref="A4:B4"/>
    <mergeCell ref="A5:B5"/>
    <mergeCell ref="A21:N21"/>
    <mergeCell ref="A22:N22"/>
    <mergeCell ref="A23:N23"/>
    <mergeCell ref="A24:B24"/>
    <mergeCell ref="A25:B25"/>
  </mergeCells>
  <pageMargins left="0.7" right="0.7" top="0.75" bottom="0.75" header="0.3" footer="0.3"/>
  <pageSetup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12524-231A-4DDA-AF9C-A59F48427333}">
  <sheetPr>
    <pageSetUpPr fitToPage="1"/>
  </sheetPr>
  <dimension ref="A1:N35"/>
  <sheetViews>
    <sheetView topLeftCell="A17" zoomScaleNormal="100" workbookViewId="0">
      <selection activeCell="L26" sqref="L26:L35"/>
    </sheetView>
  </sheetViews>
  <sheetFormatPr defaultRowHeight="14.45"/>
  <cols>
    <col min="1" max="1" width="14" style="1" customWidth="1"/>
    <col min="2" max="15" width="11.7109375" customWidth="1"/>
  </cols>
  <sheetData>
    <row r="1" spans="1:14" s="2" customFormat="1" ht="15.6">
      <c r="A1" s="52" t="s">
        <v>26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s="2" customFormat="1" ht="15.6">
      <c r="A2" s="53" t="s">
        <v>27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s="2" customFormat="1" ht="15.6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s="2" customFormat="1">
      <c r="A4" s="54"/>
      <c r="B4" s="55"/>
      <c r="C4" s="39"/>
      <c r="D4" s="6"/>
      <c r="E4" s="5" t="s">
        <v>4</v>
      </c>
      <c r="F4" s="6" t="s">
        <v>5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4" s="2" customFormat="1">
      <c r="A5" s="54"/>
      <c r="B5" s="55"/>
      <c r="C5" s="40"/>
      <c r="D5" s="40"/>
      <c r="E5" s="8">
        <v>0.46</v>
      </c>
      <c r="F5" s="9">
        <v>0.54</v>
      </c>
      <c r="G5" s="26">
        <f>IF(((60%-E5)/8)*1+E5&gt;F5,((60%-E5)/8)*1+E5,F5)</f>
        <v>0.54</v>
      </c>
      <c r="H5" s="7">
        <f>((60%-G5)/8)*2+G5</f>
        <v>0.55500000000000005</v>
      </c>
      <c r="I5" s="7">
        <f>((60%-G5)/8)*3+G5</f>
        <v>0.5625</v>
      </c>
      <c r="J5" s="7">
        <f>((60%-G5)/8)*4+G5</f>
        <v>0.57000000000000006</v>
      </c>
      <c r="K5" s="7">
        <f>((60%-G5)/8)*5+G5</f>
        <v>0.57750000000000001</v>
      </c>
      <c r="L5" s="7">
        <f>((60%-G5)/8)*6+G5</f>
        <v>0.58499999999999996</v>
      </c>
      <c r="M5" s="7">
        <f>((60%-G5)/8)*7+G5</f>
        <v>0.59250000000000003</v>
      </c>
      <c r="N5" s="7">
        <f>((60%-G5)/8)*8+G5</f>
        <v>0.6</v>
      </c>
    </row>
    <row r="6" spans="1:14" s="2" customFormat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s="2" customFormat="1" ht="29.1">
      <c r="A7" s="10"/>
      <c r="B7" s="11" t="s">
        <v>28</v>
      </c>
      <c r="C7" s="11" t="s">
        <v>29</v>
      </c>
      <c r="D7" s="11" t="s">
        <v>30</v>
      </c>
      <c r="E7" s="11" t="s">
        <v>9</v>
      </c>
      <c r="F7" s="11" t="s">
        <v>31</v>
      </c>
      <c r="G7" s="11" t="s">
        <v>32</v>
      </c>
      <c r="H7" s="11" t="s">
        <v>33</v>
      </c>
      <c r="I7" s="11" t="s">
        <v>34</v>
      </c>
      <c r="J7" s="11" t="s">
        <v>14</v>
      </c>
      <c r="K7" s="11" t="s">
        <v>35</v>
      </c>
      <c r="L7" s="11" t="s">
        <v>36</v>
      </c>
      <c r="M7" s="11" t="s">
        <v>17</v>
      </c>
      <c r="N7" s="11" t="s">
        <v>18</v>
      </c>
    </row>
    <row r="8" spans="1:14" s="2" customFormat="1">
      <c r="A8" s="30" t="s">
        <v>20</v>
      </c>
      <c r="B8" s="31">
        <v>0.41</v>
      </c>
      <c r="C8" s="31">
        <v>0.48</v>
      </c>
      <c r="D8" s="31" t="s">
        <v>19</v>
      </c>
      <c r="E8" s="31" t="s">
        <v>19</v>
      </c>
      <c r="F8" s="31" t="s">
        <v>19</v>
      </c>
      <c r="G8" s="31" t="s">
        <v>19</v>
      </c>
      <c r="H8" s="31" t="s">
        <v>19</v>
      </c>
      <c r="I8" s="31" t="s">
        <v>19</v>
      </c>
      <c r="J8" s="31" t="s">
        <v>19</v>
      </c>
      <c r="K8" s="31">
        <v>0.43</v>
      </c>
      <c r="L8" s="31" t="s">
        <v>19</v>
      </c>
      <c r="M8" s="31" t="s">
        <v>19</v>
      </c>
      <c r="N8" s="31" t="s">
        <v>19</v>
      </c>
    </row>
    <row r="9" spans="1:14" s="2" customFormat="1" ht="15" thickBot="1">
      <c r="A9" s="13" t="s">
        <v>22</v>
      </c>
      <c r="B9" s="8">
        <v>0.38</v>
      </c>
      <c r="C9" s="8">
        <v>0.6</v>
      </c>
      <c r="D9" s="8" t="s">
        <v>19</v>
      </c>
      <c r="E9" s="8" t="s">
        <v>19</v>
      </c>
      <c r="F9" s="8" t="s">
        <v>19</v>
      </c>
      <c r="G9" s="8" t="s">
        <v>19</v>
      </c>
      <c r="H9" s="8" t="s">
        <v>19</v>
      </c>
      <c r="I9" s="8" t="s">
        <v>19</v>
      </c>
      <c r="J9" s="8" t="s">
        <v>19</v>
      </c>
      <c r="K9" s="8">
        <v>0.48</v>
      </c>
      <c r="L9" s="8" t="s">
        <v>19</v>
      </c>
      <c r="M9" s="8" t="s">
        <v>19</v>
      </c>
      <c r="N9" s="8" t="s">
        <v>19</v>
      </c>
    </row>
    <row r="10" spans="1:14" s="2" customFormat="1" ht="15.6" thickTop="1" thickBot="1">
      <c r="A10" s="34">
        <v>2023</v>
      </c>
      <c r="B10" s="35">
        <f t="shared" ref="B10:I10" si="0">IF(((60%-B9)/8)*1+B9&gt;B8,((60%-B9)/8)*1+B9,B8)</f>
        <v>0.41</v>
      </c>
      <c r="C10" s="35">
        <f t="shared" si="0"/>
        <v>0.6</v>
      </c>
      <c r="D10" s="35" t="s">
        <v>19</v>
      </c>
      <c r="E10" s="35" t="s">
        <v>19</v>
      </c>
      <c r="F10" s="35" t="s">
        <v>19</v>
      </c>
      <c r="G10" s="35" t="s">
        <v>19</v>
      </c>
      <c r="H10" s="35" t="s">
        <v>19</v>
      </c>
      <c r="I10" s="35" t="s">
        <v>19</v>
      </c>
      <c r="J10" s="35" t="s">
        <v>19</v>
      </c>
      <c r="K10" s="35">
        <f>IF(((60%-K9)/8)*1+K9&gt;K8,((60%-K9)/8)*1+K9,K8)</f>
        <v>0.495</v>
      </c>
      <c r="L10" s="35" t="s">
        <v>19</v>
      </c>
      <c r="M10" s="35" t="s">
        <v>19</v>
      </c>
      <c r="N10" s="36" t="s">
        <v>19</v>
      </c>
    </row>
    <row r="11" spans="1:14" s="2" customFormat="1" ht="15" thickTop="1">
      <c r="A11" s="32">
        <v>2024</v>
      </c>
      <c r="B11" s="33">
        <f t="shared" ref="B11:I11" si="1">IF(B10&lt;58%,B10+((60%-B10)/7),IF(B10&lt;70%,B10+2%,B10+1%))</f>
        <v>0.43714285714285711</v>
      </c>
      <c r="C11" s="33">
        <f t="shared" si="1"/>
        <v>0.62</v>
      </c>
      <c r="D11" s="33" t="s">
        <v>19</v>
      </c>
      <c r="E11" s="33" t="s">
        <v>19</v>
      </c>
      <c r="F11" s="33" t="s">
        <v>19</v>
      </c>
      <c r="G11" s="33" t="s">
        <v>19</v>
      </c>
      <c r="H11" s="33" t="s">
        <v>19</v>
      </c>
      <c r="I11" s="33" t="s">
        <v>19</v>
      </c>
      <c r="J11" s="33" t="s">
        <v>19</v>
      </c>
      <c r="K11" s="33">
        <f>IF(K10&lt;58%,K10+((60%-K10)/7),IF(K10&lt;70%,K10+2%,K10+1%))</f>
        <v>0.51</v>
      </c>
      <c r="L11" s="33" t="s">
        <v>19</v>
      </c>
      <c r="M11" s="33" t="s">
        <v>19</v>
      </c>
      <c r="N11" s="33" t="s">
        <v>19</v>
      </c>
    </row>
    <row r="12" spans="1:14" s="2" customFormat="1">
      <c r="A12" s="15">
        <v>2025</v>
      </c>
      <c r="B12" s="17">
        <f t="shared" ref="B12:I12" si="2">IF(B11&lt;58%,B11+((60%-B11)/6),IF(B11&lt;70%,B11+2%,B11+1%))</f>
        <v>0.46428571428571425</v>
      </c>
      <c r="C12" s="17">
        <f t="shared" si="2"/>
        <v>0.64</v>
      </c>
      <c r="D12" s="17" t="s">
        <v>19</v>
      </c>
      <c r="E12" s="17" t="s">
        <v>19</v>
      </c>
      <c r="F12" s="17" t="s">
        <v>19</v>
      </c>
      <c r="G12" s="17" t="s">
        <v>19</v>
      </c>
      <c r="H12" s="17" t="s">
        <v>19</v>
      </c>
      <c r="I12" s="17" t="s">
        <v>19</v>
      </c>
      <c r="J12" s="17" t="s">
        <v>19</v>
      </c>
      <c r="K12" s="17">
        <f>IF(K11&lt;58%,K11+((60%-K11)/6),IF(K11&lt;70%,K11+2%,K11+1%))</f>
        <v>0.52500000000000002</v>
      </c>
      <c r="L12" s="17" t="s">
        <v>19</v>
      </c>
      <c r="M12" s="17" t="s">
        <v>19</v>
      </c>
      <c r="N12" s="17" t="s">
        <v>19</v>
      </c>
    </row>
    <row r="13" spans="1:14" s="2" customFormat="1">
      <c r="A13" s="18">
        <v>2026</v>
      </c>
      <c r="B13" s="14">
        <f t="shared" ref="B13:I13" si="3">IF(B12&lt;58%,B12+((60%-B12)/5),IF(B12&lt;70%,B12+2%,B12+1%))</f>
        <v>0.49142857142857138</v>
      </c>
      <c r="C13" s="14">
        <f t="shared" si="3"/>
        <v>0.66</v>
      </c>
      <c r="D13" s="14" t="s">
        <v>19</v>
      </c>
      <c r="E13" s="14" t="s">
        <v>19</v>
      </c>
      <c r="F13" s="14" t="s">
        <v>19</v>
      </c>
      <c r="G13" s="14" t="s">
        <v>19</v>
      </c>
      <c r="H13" s="14" t="s">
        <v>19</v>
      </c>
      <c r="I13" s="14" t="s">
        <v>19</v>
      </c>
      <c r="J13" s="14" t="s">
        <v>19</v>
      </c>
      <c r="K13" s="14">
        <f>IF(K12&lt;58%,K12+((60%-K12)/5),IF(K12&lt;70%,K12+2%,K12+1%))</f>
        <v>0.54</v>
      </c>
      <c r="L13" s="14" t="s">
        <v>19</v>
      </c>
      <c r="M13" s="14" t="s">
        <v>19</v>
      </c>
      <c r="N13" s="14" t="s">
        <v>19</v>
      </c>
    </row>
    <row r="14" spans="1:14" s="2" customFormat="1">
      <c r="A14" s="15">
        <v>2027</v>
      </c>
      <c r="B14" s="17">
        <f t="shared" ref="B14:I14" si="4">IF(B13&lt;58%,B13+((60%-B13)/4),IF(B13&lt;70%,B13+2%,B13+1%))</f>
        <v>0.51857142857142857</v>
      </c>
      <c r="C14" s="17">
        <f t="shared" si="4"/>
        <v>0.68</v>
      </c>
      <c r="D14" s="17" t="s">
        <v>19</v>
      </c>
      <c r="E14" s="17" t="s">
        <v>19</v>
      </c>
      <c r="F14" s="17" t="s">
        <v>19</v>
      </c>
      <c r="G14" s="17" t="s">
        <v>19</v>
      </c>
      <c r="H14" s="17" t="s">
        <v>19</v>
      </c>
      <c r="I14" s="17" t="s">
        <v>19</v>
      </c>
      <c r="J14" s="17" t="s">
        <v>19</v>
      </c>
      <c r="K14" s="17">
        <f>IF(K13&lt;58%,K13+((60%-K13)/4),IF(K13&lt;70%,K13+2%,K13+1%))</f>
        <v>0.55500000000000005</v>
      </c>
      <c r="L14" s="17" t="s">
        <v>19</v>
      </c>
      <c r="M14" s="17" t="s">
        <v>19</v>
      </c>
      <c r="N14" s="17" t="s">
        <v>19</v>
      </c>
    </row>
    <row r="15" spans="1:14" s="2" customFormat="1">
      <c r="A15" s="18">
        <v>2028</v>
      </c>
      <c r="B15" s="14">
        <f t="shared" ref="B15:I15" si="5">IF(B14&lt;58%,B14+((60%-B14)/3),IF(B14&lt;70%,B14+2%,B14+1%))</f>
        <v>0.54571428571428571</v>
      </c>
      <c r="C15" s="14">
        <f t="shared" si="5"/>
        <v>0.70000000000000007</v>
      </c>
      <c r="D15" s="14" t="s">
        <v>19</v>
      </c>
      <c r="E15" s="14" t="s">
        <v>19</v>
      </c>
      <c r="F15" s="14" t="s">
        <v>19</v>
      </c>
      <c r="G15" s="14" t="s">
        <v>19</v>
      </c>
      <c r="H15" s="14" t="s">
        <v>19</v>
      </c>
      <c r="I15" s="14" t="s">
        <v>19</v>
      </c>
      <c r="J15" s="14" t="s">
        <v>19</v>
      </c>
      <c r="K15" s="14">
        <f>IF(K14&lt;58%,K14+((60%-K14)/3),IF(K14&lt;70%,K14+2%,K14+1%))</f>
        <v>0.57000000000000006</v>
      </c>
      <c r="L15" s="14" t="s">
        <v>19</v>
      </c>
      <c r="M15" s="14" t="s">
        <v>19</v>
      </c>
      <c r="N15" s="14" t="s">
        <v>19</v>
      </c>
    </row>
    <row r="16" spans="1:14" s="2" customFormat="1">
      <c r="A16" s="15">
        <v>2029</v>
      </c>
      <c r="B16" s="17">
        <f t="shared" ref="B16:I16" si="6">IF(B15&lt;58%,B15+((60%-B15)/2),IF(B15&lt;70%,B15+2%,B15+1%))</f>
        <v>0.57285714285714284</v>
      </c>
      <c r="C16" s="17">
        <f t="shared" si="6"/>
        <v>0.71000000000000008</v>
      </c>
      <c r="D16" s="17" t="s">
        <v>19</v>
      </c>
      <c r="E16" s="17" t="s">
        <v>19</v>
      </c>
      <c r="F16" s="17" t="s">
        <v>19</v>
      </c>
      <c r="G16" s="17" t="s">
        <v>19</v>
      </c>
      <c r="H16" s="17" t="s">
        <v>19</v>
      </c>
      <c r="I16" s="17" t="s">
        <v>19</v>
      </c>
      <c r="J16" s="17" t="s">
        <v>19</v>
      </c>
      <c r="K16" s="17">
        <f>IF(K15&lt;58%,K15+((60%-K15)/2),IF(K15&lt;70%,K15+2%,K15+1%))</f>
        <v>0.58499999999999996</v>
      </c>
      <c r="L16" s="17" t="s">
        <v>19</v>
      </c>
      <c r="M16" s="17" t="s">
        <v>19</v>
      </c>
      <c r="N16" s="17" t="s">
        <v>19</v>
      </c>
    </row>
    <row r="17" spans="1:14" s="2" customFormat="1">
      <c r="A17" s="18">
        <v>2030</v>
      </c>
      <c r="B17" s="14">
        <f t="shared" ref="B17:I17" si="7">IF(B16&lt;58%,B16+((60%-B16)),IF(B16&lt;70%,B16+2%,B16+1%))</f>
        <v>0.6</v>
      </c>
      <c r="C17" s="14">
        <f t="shared" si="7"/>
        <v>0.72000000000000008</v>
      </c>
      <c r="D17" s="14" t="s">
        <v>19</v>
      </c>
      <c r="E17" s="14" t="s">
        <v>19</v>
      </c>
      <c r="F17" s="14" t="s">
        <v>19</v>
      </c>
      <c r="G17" s="14" t="s">
        <v>19</v>
      </c>
      <c r="H17" s="14" t="s">
        <v>19</v>
      </c>
      <c r="I17" s="14" t="s">
        <v>19</v>
      </c>
      <c r="J17" s="14" t="s">
        <v>19</v>
      </c>
      <c r="K17" s="14">
        <f>IF(K16&lt;58%,K16+((60%-K16)),IF(K16&lt;70%,K16+2%,K16+1%))</f>
        <v>0.60499999999999998</v>
      </c>
      <c r="L17" s="14" t="s">
        <v>19</v>
      </c>
      <c r="M17" s="14" t="s">
        <v>19</v>
      </c>
      <c r="N17" s="14" t="s">
        <v>19</v>
      </c>
    </row>
    <row r="19" spans="1:14" ht="15.6">
      <c r="A19" s="56" t="s">
        <v>37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1:14" ht="15.6">
      <c r="A20" s="53" t="s">
        <v>38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</row>
    <row r="21" spans="1:14" ht="15.6">
      <c r="A21" s="56" t="s">
        <v>2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1:14">
      <c r="A22" s="54"/>
      <c r="B22" s="55"/>
      <c r="C22" s="39"/>
      <c r="D22" s="6"/>
      <c r="E22" s="5" t="s">
        <v>4</v>
      </c>
      <c r="F22" s="6" t="s">
        <v>5</v>
      </c>
      <c r="G22" s="27">
        <v>2023</v>
      </c>
      <c r="H22" s="20">
        <v>2024</v>
      </c>
      <c r="I22" s="20">
        <v>2025</v>
      </c>
      <c r="J22" s="20">
        <v>2026</v>
      </c>
      <c r="K22" s="20">
        <v>2027</v>
      </c>
      <c r="L22" s="20">
        <v>2028</v>
      </c>
      <c r="M22" s="20">
        <v>2029</v>
      </c>
      <c r="N22" s="20">
        <v>2030</v>
      </c>
    </row>
    <row r="23" spans="1:14">
      <c r="A23" s="54"/>
      <c r="B23" s="55"/>
      <c r="C23" s="40"/>
      <c r="D23" s="40"/>
      <c r="E23" s="8">
        <v>0.23</v>
      </c>
      <c r="F23" s="9">
        <v>0.41</v>
      </c>
      <c r="G23" s="28">
        <f>IF(((60%-E23)/8)*1+E23&gt;F23,((60%-E23)/8)*1+E23,F23)</f>
        <v>0.41</v>
      </c>
      <c r="H23" s="23">
        <f>((60%-G23)/8)*2+G23</f>
        <v>0.45749999999999996</v>
      </c>
      <c r="I23" s="23">
        <f>((60%-G23)/8)*3+G23</f>
        <v>0.48124999999999996</v>
      </c>
      <c r="J23" s="23">
        <f>((60%-G23)/8)*4+G23</f>
        <v>0.505</v>
      </c>
      <c r="K23" s="23">
        <f>((60%-G23)/8)*5+G23</f>
        <v>0.52874999999999994</v>
      </c>
      <c r="L23" s="23">
        <f>((60%-G23)/8)*6+G23</f>
        <v>0.55249999999999999</v>
      </c>
      <c r="M23" s="23">
        <f>((60%-G23)/8)*7+G23</f>
        <v>0.57624999999999993</v>
      </c>
      <c r="N23" s="23">
        <f>((60%-G23)/8)*8+G23</f>
        <v>0.6</v>
      </c>
    </row>
    <row r="24" spans="1:14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</row>
    <row r="25" spans="1:14" ht="29.1">
      <c r="A25" s="21"/>
      <c r="B25" s="22" t="s">
        <v>39</v>
      </c>
      <c r="C25" s="22" t="s">
        <v>29</v>
      </c>
      <c r="D25" s="22" t="s">
        <v>30</v>
      </c>
      <c r="E25" s="22" t="s">
        <v>9</v>
      </c>
      <c r="F25" s="22" t="s">
        <v>31</v>
      </c>
      <c r="G25" s="22" t="s">
        <v>32</v>
      </c>
      <c r="H25" s="22" t="s">
        <v>33</v>
      </c>
      <c r="I25" s="22" t="s">
        <v>34</v>
      </c>
      <c r="J25" s="22" t="s">
        <v>14</v>
      </c>
      <c r="K25" s="22" t="s">
        <v>35</v>
      </c>
      <c r="L25" s="22" t="s">
        <v>36</v>
      </c>
      <c r="M25" s="22" t="s">
        <v>17</v>
      </c>
      <c r="N25" s="22" t="s">
        <v>18</v>
      </c>
    </row>
    <row r="26" spans="1:14">
      <c r="A26" s="30" t="s">
        <v>20</v>
      </c>
      <c r="B26" s="31">
        <v>0.24</v>
      </c>
      <c r="C26" s="31">
        <v>0.35</v>
      </c>
      <c r="D26" s="31" t="s">
        <v>19</v>
      </c>
      <c r="E26" s="31" t="s">
        <v>19</v>
      </c>
      <c r="F26" s="31" t="s">
        <v>19</v>
      </c>
      <c r="G26" s="31" t="s">
        <v>19</v>
      </c>
      <c r="H26" s="31" t="s">
        <v>19</v>
      </c>
      <c r="I26" s="31" t="s">
        <v>19</v>
      </c>
      <c r="J26" s="31" t="s">
        <v>19</v>
      </c>
      <c r="K26" s="31">
        <v>0.31</v>
      </c>
      <c r="L26" s="31" t="s">
        <v>19</v>
      </c>
      <c r="M26" s="31" t="s">
        <v>19</v>
      </c>
      <c r="N26" s="31" t="s">
        <v>19</v>
      </c>
    </row>
    <row r="27" spans="1:14" ht="15" thickBot="1">
      <c r="A27" s="13" t="s">
        <v>22</v>
      </c>
      <c r="B27" s="8">
        <v>0.1</v>
      </c>
      <c r="C27" s="8">
        <v>0.3</v>
      </c>
      <c r="D27" s="8" t="s">
        <v>19</v>
      </c>
      <c r="E27" s="8" t="s">
        <v>19</v>
      </c>
      <c r="F27" s="8" t="s">
        <v>19</v>
      </c>
      <c r="G27" s="8" t="s">
        <v>19</v>
      </c>
      <c r="H27" s="8" t="s">
        <v>19</v>
      </c>
      <c r="I27" s="8" t="s">
        <v>19</v>
      </c>
      <c r="J27" s="8" t="s">
        <v>19</v>
      </c>
      <c r="K27" s="8">
        <v>0.24</v>
      </c>
      <c r="L27" s="8" t="s">
        <v>19</v>
      </c>
      <c r="M27" s="8" t="s">
        <v>19</v>
      </c>
      <c r="N27" s="8" t="s">
        <v>19</v>
      </c>
    </row>
    <row r="28" spans="1:14" ht="15.6" thickTop="1" thickBot="1">
      <c r="A28" s="34">
        <v>2023</v>
      </c>
      <c r="B28" s="35">
        <f t="shared" ref="B28:I28" si="8">IF(((60%-B27)/8)*1+B27&gt;B26,((60%-B27)/8)*1+B27,B26)</f>
        <v>0.24</v>
      </c>
      <c r="C28" s="35">
        <f t="shared" si="8"/>
        <v>0.35</v>
      </c>
      <c r="D28" s="35" t="s">
        <v>19</v>
      </c>
      <c r="E28" s="35" t="s">
        <v>19</v>
      </c>
      <c r="F28" s="35" t="s">
        <v>19</v>
      </c>
      <c r="G28" s="35" t="s">
        <v>19</v>
      </c>
      <c r="H28" s="35" t="s">
        <v>19</v>
      </c>
      <c r="I28" s="35" t="s">
        <v>19</v>
      </c>
      <c r="J28" s="35" t="s">
        <v>19</v>
      </c>
      <c r="K28" s="35">
        <f>IF(((60%-K27)/8)*1+K27&gt;K26,((60%-K27)/8)*1+K27,K26)</f>
        <v>0.31</v>
      </c>
      <c r="L28" s="35" t="s">
        <v>19</v>
      </c>
      <c r="M28" s="35" t="s">
        <v>19</v>
      </c>
      <c r="N28" s="36" t="s">
        <v>19</v>
      </c>
    </row>
    <row r="29" spans="1:14" ht="15" thickTop="1">
      <c r="A29" s="37">
        <v>2024</v>
      </c>
      <c r="B29" s="38">
        <f t="shared" ref="B29:I29" si="9">IF(B28&lt;58%,B28+((60%-B28)/7),IF(B28&lt;70%,B28+2%,B28+1%))</f>
        <v>0.29142857142857143</v>
      </c>
      <c r="C29" s="38">
        <f t="shared" si="9"/>
        <v>0.38571428571428568</v>
      </c>
      <c r="D29" s="38" t="s">
        <v>19</v>
      </c>
      <c r="E29" s="38" t="s">
        <v>19</v>
      </c>
      <c r="F29" s="38" t="s">
        <v>19</v>
      </c>
      <c r="G29" s="38" t="s">
        <v>19</v>
      </c>
      <c r="H29" s="38" t="s">
        <v>19</v>
      </c>
      <c r="I29" s="38" t="s">
        <v>19</v>
      </c>
      <c r="J29" s="38" t="s">
        <v>19</v>
      </c>
      <c r="K29" s="38">
        <f>IF(K28&lt;58%,K28+((60%-K28)/7),IF(K28&lt;70%,K28+2%,K28+1%))</f>
        <v>0.35142857142857142</v>
      </c>
      <c r="L29" s="38" t="s">
        <v>19</v>
      </c>
      <c r="M29" s="38" t="s">
        <v>19</v>
      </c>
      <c r="N29" s="38" t="s">
        <v>19</v>
      </c>
    </row>
    <row r="30" spans="1:14">
      <c r="A30" s="15">
        <v>2025</v>
      </c>
      <c r="B30" s="17">
        <f t="shared" ref="B30:I30" si="10">IF(B29&lt;58%,B29+((60%-B29)/6),IF(B29&lt;70%,B29+2%,B29+1%))</f>
        <v>0.34285714285714286</v>
      </c>
      <c r="C30" s="17">
        <f t="shared" si="10"/>
        <v>0.42142857142857137</v>
      </c>
      <c r="D30" s="17" t="s">
        <v>19</v>
      </c>
      <c r="E30" s="17" t="s">
        <v>19</v>
      </c>
      <c r="F30" s="17" t="s">
        <v>19</v>
      </c>
      <c r="G30" s="17" t="s">
        <v>19</v>
      </c>
      <c r="H30" s="17" t="s">
        <v>19</v>
      </c>
      <c r="I30" s="17" t="s">
        <v>19</v>
      </c>
      <c r="J30" s="17" t="s">
        <v>19</v>
      </c>
      <c r="K30" s="17">
        <f>IF(K29&lt;58%,K29+((60%-K29)/6),IF(K29&lt;70%,K29+2%,K29+1%))</f>
        <v>0.39285714285714285</v>
      </c>
      <c r="L30" s="17" t="s">
        <v>19</v>
      </c>
      <c r="M30" s="17" t="s">
        <v>19</v>
      </c>
      <c r="N30" s="17" t="s">
        <v>19</v>
      </c>
    </row>
    <row r="31" spans="1:14">
      <c r="A31" s="24">
        <v>2026</v>
      </c>
      <c r="B31" s="23">
        <f t="shared" ref="B31:I31" si="11">IF(B30&lt;58%,B30+((60%-B30)/5),IF(B30&lt;70%,B30+2%,B30+1%))</f>
        <v>0.39428571428571429</v>
      </c>
      <c r="C31" s="23">
        <f t="shared" si="11"/>
        <v>0.45714285714285707</v>
      </c>
      <c r="D31" s="23" t="s">
        <v>19</v>
      </c>
      <c r="E31" s="23" t="s">
        <v>19</v>
      </c>
      <c r="F31" s="23" t="s">
        <v>19</v>
      </c>
      <c r="G31" s="23" t="s">
        <v>19</v>
      </c>
      <c r="H31" s="23" t="s">
        <v>19</v>
      </c>
      <c r="I31" s="23" t="s">
        <v>19</v>
      </c>
      <c r="J31" s="23" t="s">
        <v>19</v>
      </c>
      <c r="K31" s="23">
        <f>IF(K30&lt;58%,K30+((60%-K30)/5),IF(K30&lt;70%,K30+2%,K30+1%))</f>
        <v>0.43428571428571427</v>
      </c>
      <c r="L31" s="23" t="s">
        <v>19</v>
      </c>
      <c r="M31" s="23" t="s">
        <v>19</v>
      </c>
      <c r="N31" s="23" t="s">
        <v>19</v>
      </c>
    </row>
    <row r="32" spans="1:14">
      <c r="A32" s="15">
        <v>2027</v>
      </c>
      <c r="B32" s="17">
        <f t="shared" ref="B32:I32" si="12">IF(B31&lt;58%,B31+((60%-B31)/4),IF(B31&lt;70%,B31+2%,B31+1%))</f>
        <v>0.44571428571428573</v>
      </c>
      <c r="C32" s="17">
        <f t="shared" si="12"/>
        <v>0.49285714285714277</v>
      </c>
      <c r="D32" s="17" t="s">
        <v>19</v>
      </c>
      <c r="E32" s="17" t="s">
        <v>19</v>
      </c>
      <c r="F32" s="17" t="s">
        <v>19</v>
      </c>
      <c r="G32" s="17" t="s">
        <v>19</v>
      </c>
      <c r="H32" s="17" t="s">
        <v>19</v>
      </c>
      <c r="I32" s="17" t="s">
        <v>19</v>
      </c>
      <c r="J32" s="17" t="s">
        <v>19</v>
      </c>
      <c r="K32" s="17">
        <f>IF(K31&lt;58%,K31+((60%-K31)/4),IF(K31&lt;70%,K31+2%,K31+1%))</f>
        <v>0.4757142857142857</v>
      </c>
      <c r="L32" s="17" t="s">
        <v>19</v>
      </c>
      <c r="M32" s="17" t="s">
        <v>19</v>
      </c>
      <c r="N32" s="17" t="s">
        <v>19</v>
      </c>
    </row>
    <row r="33" spans="1:14">
      <c r="A33" s="24">
        <v>2028</v>
      </c>
      <c r="B33" s="23">
        <f t="shared" ref="B33:I33" si="13">IF(B32&lt;58%,B32+((60%-B32)/3),IF(B32&lt;70%,B32+2%,B32+1%))</f>
        <v>0.49714285714285716</v>
      </c>
      <c r="C33" s="23">
        <f t="shared" si="13"/>
        <v>0.52857142857142847</v>
      </c>
      <c r="D33" s="23" t="s">
        <v>19</v>
      </c>
      <c r="E33" s="23" t="s">
        <v>19</v>
      </c>
      <c r="F33" s="23" t="s">
        <v>19</v>
      </c>
      <c r="G33" s="23" t="s">
        <v>19</v>
      </c>
      <c r="H33" s="23" t="s">
        <v>19</v>
      </c>
      <c r="I33" s="23" t="s">
        <v>19</v>
      </c>
      <c r="J33" s="23" t="s">
        <v>19</v>
      </c>
      <c r="K33" s="23">
        <f>IF(K32&lt;58%,K32+((60%-K32)/3),IF(K32&lt;70%,K32+2%,K32+1%))</f>
        <v>0.51714285714285713</v>
      </c>
      <c r="L33" s="23" t="s">
        <v>19</v>
      </c>
      <c r="M33" s="23" t="s">
        <v>19</v>
      </c>
      <c r="N33" s="23" t="s">
        <v>19</v>
      </c>
    </row>
    <row r="34" spans="1:14">
      <c r="A34" s="15">
        <v>2029</v>
      </c>
      <c r="B34" s="17">
        <f t="shared" ref="B34:I34" si="14">IF(B33&lt;58%,B33+((60%-B33)/2),IF(B33&lt;70%,B33+2%,B33+1%))</f>
        <v>0.5485714285714286</v>
      </c>
      <c r="C34" s="17">
        <f t="shared" si="14"/>
        <v>0.56428571428571428</v>
      </c>
      <c r="D34" s="17" t="s">
        <v>19</v>
      </c>
      <c r="E34" s="17" t="s">
        <v>19</v>
      </c>
      <c r="F34" s="17" t="s">
        <v>19</v>
      </c>
      <c r="G34" s="17" t="s">
        <v>19</v>
      </c>
      <c r="H34" s="17" t="s">
        <v>19</v>
      </c>
      <c r="I34" s="17" t="s">
        <v>19</v>
      </c>
      <c r="J34" s="17" t="s">
        <v>19</v>
      </c>
      <c r="K34" s="17">
        <f>IF(K33&lt;58%,K33+((60%-K33)/2),IF(K33&lt;70%,K33+2%,K33+1%))</f>
        <v>0.5585714285714285</v>
      </c>
      <c r="L34" s="17" t="s">
        <v>19</v>
      </c>
      <c r="M34" s="17" t="s">
        <v>19</v>
      </c>
      <c r="N34" s="17" t="s">
        <v>19</v>
      </c>
    </row>
    <row r="35" spans="1:14">
      <c r="A35" s="24">
        <v>2030</v>
      </c>
      <c r="B35" s="23">
        <f t="shared" ref="B35:I35" si="15">IF(B34&lt;58%,B34+((60%-B34)),IF(B34&lt;70%,B34+2%,B34+1%))</f>
        <v>0.6</v>
      </c>
      <c r="C35" s="23">
        <f t="shared" si="15"/>
        <v>0.6</v>
      </c>
      <c r="D35" s="23" t="s">
        <v>19</v>
      </c>
      <c r="E35" s="23" t="s">
        <v>19</v>
      </c>
      <c r="F35" s="23" t="s">
        <v>19</v>
      </c>
      <c r="G35" s="23" t="s">
        <v>19</v>
      </c>
      <c r="H35" s="23" t="s">
        <v>19</v>
      </c>
      <c r="I35" s="23" t="s">
        <v>19</v>
      </c>
      <c r="J35" s="23" t="s">
        <v>19</v>
      </c>
      <c r="K35" s="23">
        <f>IF(K34&lt;58%,K34+((60%-K34)),IF(K34&lt;70%,K34+2%,K34+1%))</f>
        <v>0.6</v>
      </c>
      <c r="L35" s="23" t="s">
        <v>19</v>
      </c>
      <c r="M35" s="23" t="s">
        <v>19</v>
      </c>
      <c r="N35" s="23" t="s">
        <v>19</v>
      </c>
    </row>
  </sheetData>
  <mergeCells count="12">
    <mergeCell ref="A24:N24"/>
    <mergeCell ref="A1:N1"/>
    <mergeCell ref="A2:N2"/>
    <mergeCell ref="A3:N3"/>
    <mergeCell ref="A4:B4"/>
    <mergeCell ref="A5:B5"/>
    <mergeCell ref="A6:N6"/>
    <mergeCell ref="A19:N19"/>
    <mergeCell ref="A20:N20"/>
    <mergeCell ref="A21:N21"/>
    <mergeCell ref="A22:B22"/>
    <mergeCell ref="A23:B23"/>
  </mergeCells>
  <pageMargins left="0.7" right="0.7" top="0.75" bottom="0.75" header="0.3" footer="0.3"/>
  <pageSetup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1A342-A0B3-4024-93DC-3EE1AD7DF3DB}">
  <sheetPr>
    <pageSetUpPr fitToPage="1"/>
  </sheetPr>
  <dimension ref="A1:N53"/>
  <sheetViews>
    <sheetView tabSelected="1" zoomScaleNormal="100" workbookViewId="0">
      <selection activeCell="L44" sqref="L44:L53"/>
    </sheetView>
  </sheetViews>
  <sheetFormatPr defaultRowHeight="14.45"/>
  <cols>
    <col min="1" max="1" width="14" style="1" customWidth="1"/>
    <col min="2" max="15" width="11.7109375" customWidth="1"/>
  </cols>
  <sheetData>
    <row r="1" spans="1:14" s="2" customFormat="1" ht="15.6">
      <c r="A1" s="52" t="s">
        <v>40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s="2" customFormat="1" ht="15.6">
      <c r="A2" s="53" t="s">
        <v>41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s="2" customFormat="1" ht="15.6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s="2" customFormat="1">
      <c r="A4" s="54"/>
      <c r="B4" s="55"/>
      <c r="C4" s="39"/>
      <c r="D4" s="6"/>
      <c r="E4" s="5" t="s">
        <v>4</v>
      </c>
      <c r="F4" s="6" t="s">
        <v>5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4" s="2" customFormat="1">
      <c r="A5" s="54"/>
      <c r="B5" s="55"/>
      <c r="C5" s="40"/>
      <c r="D5" s="40"/>
      <c r="E5" s="8">
        <v>0.39</v>
      </c>
      <c r="F5" s="9">
        <v>0.56999999999999995</v>
      </c>
      <c r="G5" s="26">
        <f>IF(((60%-E5)/8)*1+E5&gt;F5,((60%-E5)/8)*1+E5,F5)</f>
        <v>0.56999999999999995</v>
      </c>
      <c r="H5" s="7">
        <f>((60%-G5)/8)*2+G5</f>
        <v>0.5774999999999999</v>
      </c>
      <c r="I5" s="7">
        <f>((60%-G5)/8)*3+G5</f>
        <v>0.58124999999999993</v>
      </c>
      <c r="J5" s="7">
        <f>((60%-G5)/8)*4+G5</f>
        <v>0.58499999999999996</v>
      </c>
      <c r="K5" s="7">
        <f>((60%-G5)/8)*5+G5</f>
        <v>0.58875</v>
      </c>
      <c r="L5" s="7">
        <f>((60%-G5)/8)*6+G5</f>
        <v>0.59250000000000003</v>
      </c>
      <c r="M5" s="7">
        <f>((60%-G5)/8)*7+G5</f>
        <v>0.59624999999999995</v>
      </c>
      <c r="N5" s="7">
        <f>((60%-G5)/8)*8+G5</f>
        <v>0.6</v>
      </c>
    </row>
    <row r="6" spans="1:14" s="2" customFormat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s="2" customFormat="1" ht="29.1">
      <c r="A7" s="10"/>
      <c r="B7" s="11" t="s">
        <v>42</v>
      </c>
      <c r="C7" s="11" t="s">
        <v>43</v>
      </c>
      <c r="D7" s="11" t="s">
        <v>44</v>
      </c>
      <c r="E7" s="11" t="s">
        <v>9</v>
      </c>
      <c r="F7" s="11" t="s">
        <v>45</v>
      </c>
      <c r="G7" s="11" t="s">
        <v>46</v>
      </c>
      <c r="H7" s="11" t="s">
        <v>47</v>
      </c>
      <c r="I7" s="11" t="s">
        <v>13</v>
      </c>
      <c r="J7" s="11" t="s">
        <v>14</v>
      </c>
      <c r="K7" s="11" t="s">
        <v>48</v>
      </c>
      <c r="L7" s="11" t="s">
        <v>49</v>
      </c>
      <c r="M7" s="11" t="s">
        <v>17</v>
      </c>
      <c r="N7" s="11" t="s">
        <v>18</v>
      </c>
    </row>
    <row r="8" spans="1:14" s="2" customFormat="1">
      <c r="A8" s="30" t="s">
        <v>20</v>
      </c>
      <c r="B8" s="31">
        <v>0.44</v>
      </c>
      <c r="C8" s="31">
        <v>0.51</v>
      </c>
      <c r="D8" s="31" t="s">
        <v>19</v>
      </c>
      <c r="E8" s="31" t="s">
        <v>19</v>
      </c>
      <c r="F8" s="31" t="s">
        <v>19</v>
      </c>
      <c r="G8" s="31" t="s">
        <v>19</v>
      </c>
      <c r="H8" s="31" t="s">
        <v>19</v>
      </c>
      <c r="I8" s="31" t="s">
        <v>19</v>
      </c>
      <c r="J8" s="31" t="s">
        <v>19</v>
      </c>
      <c r="K8" s="31">
        <v>0.47</v>
      </c>
      <c r="L8" s="31" t="s">
        <v>19</v>
      </c>
      <c r="M8" s="31" t="s">
        <v>19</v>
      </c>
      <c r="N8" s="31" t="s">
        <v>19</v>
      </c>
    </row>
    <row r="9" spans="1:14" s="2" customFormat="1" ht="15" thickBot="1">
      <c r="A9" s="13" t="s">
        <v>22</v>
      </c>
      <c r="B9" s="8">
        <v>0.41</v>
      </c>
      <c r="C9" s="8">
        <v>0.44</v>
      </c>
      <c r="D9" s="8" t="s">
        <v>19</v>
      </c>
      <c r="E9" s="8" t="s">
        <v>19</v>
      </c>
      <c r="F9" s="8" t="s">
        <v>19</v>
      </c>
      <c r="G9" s="8" t="s">
        <v>19</v>
      </c>
      <c r="H9" s="8" t="s">
        <v>19</v>
      </c>
      <c r="I9" s="8" t="s">
        <v>19</v>
      </c>
      <c r="J9" s="8" t="s">
        <v>19</v>
      </c>
      <c r="K9" s="8">
        <v>0.41</v>
      </c>
      <c r="L9" s="8" t="s">
        <v>19</v>
      </c>
      <c r="M9" s="8" t="s">
        <v>19</v>
      </c>
      <c r="N9" s="8" t="s">
        <v>19</v>
      </c>
    </row>
    <row r="10" spans="1:14" s="2" customFormat="1" ht="15.6" thickTop="1" thickBot="1">
      <c r="A10" s="34">
        <v>2023</v>
      </c>
      <c r="B10" s="35">
        <f t="shared" ref="B10:I10" si="0">IF(((60%-B9)/8)*1+B9&gt;B8,((60%-B9)/8)*1+B9,B8)</f>
        <v>0.44</v>
      </c>
      <c r="C10" s="35">
        <f t="shared" si="0"/>
        <v>0.51</v>
      </c>
      <c r="D10" s="35" t="s">
        <v>19</v>
      </c>
      <c r="E10" s="35" t="s">
        <v>19</v>
      </c>
      <c r="F10" s="35" t="s">
        <v>19</v>
      </c>
      <c r="G10" s="35" t="s">
        <v>19</v>
      </c>
      <c r="H10" s="35" t="s">
        <v>19</v>
      </c>
      <c r="I10" s="35" t="s">
        <v>19</v>
      </c>
      <c r="J10" s="35" t="s">
        <v>19</v>
      </c>
      <c r="K10" s="35">
        <f>IF(((60%-K9)/8)*1+K9&gt;K8,((60%-K9)/8)*1+K9,K8)</f>
        <v>0.47</v>
      </c>
      <c r="L10" s="35" t="s">
        <v>19</v>
      </c>
      <c r="M10" s="35" t="s">
        <v>19</v>
      </c>
      <c r="N10" s="36" t="s">
        <v>19</v>
      </c>
    </row>
    <row r="11" spans="1:14" s="2" customFormat="1" ht="15" thickTop="1">
      <c r="A11" s="32">
        <v>2024</v>
      </c>
      <c r="B11" s="33">
        <f t="shared" ref="B11:I11" si="1">IF(B10&lt;58%,B10+((60%-B10)/7),IF(B10&lt;70%,B10+2%,B10+1%))</f>
        <v>0.46285714285714286</v>
      </c>
      <c r="C11" s="33">
        <f t="shared" si="1"/>
        <v>0.52285714285714291</v>
      </c>
      <c r="D11" s="33" t="s">
        <v>19</v>
      </c>
      <c r="E11" s="33" t="s">
        <v>19</v>
      </c>
      <c r="F11" s="33" t="s">
        <v>19</v>
      </c>
      <c r="G11" s="33" t="s">
        <v>19</v>
      </c>
      <c r="H11" s="33" t="s">
        <v>19</v>
      </c>
      <c r="I11" s="33" t="s">
        <v>19</v>
      </c>
      <c r="J11" s="33" t="s">
        <v>19</v>
      </c>
      <c r="K11" s="33">
        <f>IF(K10&lt;58%,K10+((60%-K10)/7),IF(K10&lt;70%,K10+2%,K10+1%))</f>
        <v>0.48857142857142855</v>
      </c>
      <c r="L11" s="33" t="s">
        <v>19</v>
      </c>
      <c r="M11" s="33" t="s">
        <v>19</v>
      </c>
      <c r="N11" s="33" t="s">
        <v>19</v>
      </c>
    </row>
    <row r="12" spans="1:14" s="2" customFormat="1">
      <c r="A12" s="15">
        <v>2025</v>
      </c>
      <c r="B12" s="17">
        <f t="shared" ref="B12:I12" si="2">IF(B11&lt;58%,B11+((60%-B11)/6),IF(B11&lt;70%,B11+2%,B11+1%))</f>
        <v>0.48571428571428571</v>
      </c>
      <c r="C12" s="17">
        <f t="shared" si="2"/>
        <v>0.53571428571428581</v>
      </c>
      <c r="D12" s="17" t="s">
        <v>19</v>
      </c>
      <c r="E12" s="17" t="s">
        <v>19</v>
      </c>
      <c r="F12" s="17" t="s">
        <v>19</v>
      </c>
      <c r="G12" s="17" t="s">
        <v>19</v>
      </c>
      <c r="H12" s="17" t="s">
        <v>19</v>
      </c>
      <c r="I12" s="17" t="s">
        <v>19</v>
      </c>
      <c r="J12" s="17" t="s">
        <v>19</v>
      </c>
      <c r="K12" s="17">
        <f>IF(K11&lt;58%,K11+((60%-K11)/6),IF(K11&lt;70%,K11+2%,K11+1%))</f>
        <v>0.50714285714285712</v>
      </c>
      <c r="L12" s="17" t="s">
        <v>19</v>
      </c>
      <c r="M12" s="17" t="s">
        <v>19</v>
      </c>
      <c r="N12" s="17" t="s">
        <v>19</v>
      </c>
    </row>
    <row r="13" spans="1:14" s="2" customFormat="1">
      <c r="A13" s="18">
        <v>2026</v>
      </c>
      <c r="B13" s="14">
        <f t="shared" ref="B13:I13" si="3">IF(B12&lt;58%,B12+((60%-B12)/5),IF(B12&lt;70%,B12+2%,B12+1%))</f>
        <v>0.50857142857142856</v>
      </c>
      <c r="C13" s="14">
        <f t="shared" si="3"/>
        <v>0.5485714285714286</v>
      </c>
      <c r="D13" s="14" t="s">
        <v>19</v>
      </c>
      <c r="E13" s="14" t="s">
        <v>19</v>
      </c>
      <c r="F13" s="14" t="s">
        <v>19</v>
      </c>
      <c r="G13" s="14" t="s">
        <v>19</v>
      </c>
      <c r="H13" s="14" t="s">
        <v>19</v>
      </c>
      <c r="I13" s="14" t="s">
        <v>19</v>
      </c>
      <c r="J13" s="14" t="s">
        <v>19</v>
      </c>
      <c r="K13" s="14">
        <f>IF(K12&lt;58%,K12+((60%-K12)/5),IF(K12&lt;70%,K12+2%,K12+1%))</f>
        <v>0.52571428571428569</v>
      </c>
      <c r="L13" s="14" t="s">
        <v>19</v>
      </c>
      <c r="M13" s="14" t="s">
        <v>19</v>
      </c>
      <c r="N13" s="14" t="s">
        <v>19</v>
      </c>
    </row>
    <row r="14" spans="1:14" s="2" customFormat="1">
      <c r="A14" s="15">
        <v>2027</v>
      </c>
      <c r="B14" s="17">
        <f t="shared" ref="B14:I14" si="4">IF(B13&lt;58%,B13+((60%-B13)/4),IF(B13&lt;70%,B13+2%,B13+1%))</f>
        <v>0.53142857142857136</v>
      </c>
      <c r="C14" s="17">
        <f t="shared" si="4"/>
        <v>0.56142857142857139</v>
      </c>
      <c r="D14" s="17" t="s">
        <v>19</v>
      </c>
      <c r="E14" s="17" t="s">
        <v>19</v>
      </c>
      <c r="F14" s="17" t="s">
        <v>19</v>
      </c>
      <c r="G14" s="17" t="s">
        <v>19</v>
      </c>
      <c r="H14" s="17" t="s">
        <v>19</v>
      </c>
      <c r="I14" s="17" t="s">
        <v>19</v>
      </c>
      <c r="J14" s="17" t="s">
        <v>19</v>
      </c>
      <c r="K14" s="17">
        <f>IF(K13&lt;58%,K13+((60%-K13)/4),IF(K13&lt;70%,K13+2%,K13+1%))</f>
        <v>0.54428571428571426</v>
      </c>
      <c r="L14" s="17" t="s">
        <v>19</v>
      </c>
      <c r="M14" s="17" t="s">
        <v>19</v>
      </c>
      <c r="N14" s="17" t="s">
        <v>19</v>
      </c>
    </row>
    <row r="15" spans="1:14" s="2" customFormat="1">
      <c r="A15" s="18">
        <v>2028</v>
      </c>
      <c r="B15" s="14">
        <f t="shared" ref="B15:I15" si="5">IF(B14&lt;58%,B14+((60%-B14)/3),IF(B14&lt;70%,B14+2%,B14+1%))</f>
        <v>0.55428571428571427</v>
      </c>
      <c r="C15" s="14">
        <f t="shared" si="5"/>
        <v>0.57428571428571429</v>
      </c>
      <c r="D15" s="14" t="s">
        <v>19</v>
      </c>
      <c r="E15" s="14" t="s">
        <v>19</v>
      </c>
      <c r="F15" s="14" t="s">
        <v>19</v>
      </c>
      <c r="G15" s="14" t="s">
        <v>19</v>
      </c>
      <c r="H15" s="14" t="s">
        <v>19</v>
      </c>
      <c r="I15" s="14" t="s">
        <v>19</v>
      </c>
      <c r="J15" s="14" t="s">
        <v>19</v>
      </c>
      <c r="K15" s="14">
        <f>IF(K14&lt;58%,K14+((60%-K14)/3),IF(K14&lt;70%,K14+2%,K14+1%))</f>
        <v>0.56285714285714283</v>
      </c>
      <c r="L15" s="14" t="s">
        <v>19</v>
      </c>
      <c r="M15" s="14" t="s">
        <v>19</v>
      </c>
      <c r="N15" s="14" t="s">
        <v>19</v>
      </c>
    </row>
    <row r="16" spans="1:14" s="2" customFormat="1">
      <c r="A16" s="15">
        <v>2029</v>
      </c>
      <c r="B16" s="17">
        <f t="shared" ref="B16:I16" si="6">IF(B15&lt;58%,B15+((60%-B15)/2),IF(B15&lt;70%,B15+2%,B15+1%))</f>
        <v>0.57714285714285718</v>
      </c>
      <c r="C16" s="17">
        <f t="shared" si="6"/>
        <v>0.58714285714285719</v>
      </c>
      <c r="D16" s="17" t="s">
        <v>19</v>
      </c>
      <c r="E16" s="17" t="s">
        <v>19</v>
      </c>
      <c r="F16" s="17" t="s">
        <v>19</v>
      </c>
      <c r="G16" s="17" t="s">
        <v>19</v>
      </c>
      <c r="H16" s="17" t="s">
        <v>19</v>
      </c>
      <c r="I16" s="17" t="s">
        <v>19</v>
      </c>
      <c r="J16" s="17" t="s">
        <v>19</v>
      </c>
      <c r="K16" s="17">
        <f>IF(K15&lt;58%,K15+((60%-K15)/2),IF(K15&lt;70%,K15+2%,K15+1%))</f>
        <v>0.58142857142857141</v>
      </c>
      <c r="L16" s="17" t="s">
        <v>19</v>
      </c>
      <c r="M16" s="17" t="s">
        <v>19</v>
      </c>
      <c r="N16" s="17" t="s">
        <v>19</v>
      </c>
    </row>
    <row r="17" spans="1:14" s="2" customFormat="1">
      <c r="A17" s="18">
        <v>2030</v>
      </c>
      <c r="B17" s="14">
        <f t="shared" ref="B17:I17" si="7">IF(B16&lt;58%,B16+((60%-B16)),IF(B16&lt;70%,B16+2%,B16+1%))</f>
        <v>0.6</v>
      </c>
      <c r="C17" s="14">
        <f t="shared" si="7"/>
        <v>0.60714285714285721</v>
      </c>
      <c r="D17" s="14" t="s">
        <v>19</v>
      </c>
      <c r="E17" s="14" t="s">
        <v>19</v>
      </c>
      <c r="F17" s="14" t="s">
        <v>19</v>
      </c>
      <c r="G17" s="14" t="s">
        <v>19</v>
      </c>
      <c r="H17" s="14" t="s">
        <v>19</v>
      </c>
      <c r="I17" s="14" t="s">
        <v>19</v>
      </c>
      <c r="J17" s="14" t="s">
        <v>19</v>
      </c>
      <c r="K17" s="14">
        <f>IF(K16&lt;58%,K16+((60%-K16)),IF(K16&lt;70%,K16+2%,K16+1%))</f>
        <v>0.60142857142857142</v>
      </c>
      <c r="L17" s="14" t="s">
        <v>19</v>
      </c>
      <c r="M17" s="14" t="s">
        <v>19</v>
      </c>
      <c r="N17" s="14" t="s">
        <v>19</v>
      </c>
    </row>
    <row r="19" spans="1:14" ht="15.6">
      <c r="A19" s="56" t="s">
        <v>50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1:14" ht="15.6">
      <c r="A20" s="53" t="s">
        <v>51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</row>
    <row r="21" spans="1:14" ht="15.6">
      <c r="A21" s="56" t="s">
        <v>2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1:14">
      <c r="A22" s="54"/>
      <c r="B22" s="55"/>
      <c r="C22" s="39"/>
      <c r="D22" s="6"/>
      <c r="E22" s="5" t="s">
        <v>4</v>
      </c>
      <c r="F22" s="6" t="s">
        <v>5</v>
      </c>
      <c r="G22" s="27">
        <v>2023</v>
      </c>
      <c r="H22" s="20">
        <v>2024</v>
      </c>
      <c r="I22" s="20">
        <v>2025</v>
      </c>
      <c r="J22" s="20">
        <v>2026</v>
      </c>
      <c r="K22" s="20">
        <v>2027</v>
      </c>
      <c r="L22" s="20">
        <v>2028</v>
      </c>
      <c r="M22" s="20">
        <v>2029</v>
      </c>
      <c r="N22" s="20">
        <v>2030</v>
      </c>
    </row>
    <row r="23" spans="1:14">
      <c r="A23" s="54"/>
      <c r="B23" s="55"/>
      <c r="C23" s="40"/>
      <c r="D23" s="40"/>
      <c r="E23" s="8">
        <v>0.28999999999999998</v>
      </c>
      <c r="F23" s="9">
        <v>0.47</v>
      </c>
      <c r="G23" s="28">
        <f>IF(((60%-E23)/8)*1+E23&gt;F23,((60%-E23)/8)*1+E23,F23)</f>
        <v>0.47</v>
      </c>
      <c r="H23" s="23">
        <f>((60%-G23)/8)*2+G23</f>
        <v>0.50249999999999995</v>
      </c>
      <c r="I23" s="23">
        <f>((60%-G23)/8)*3+G23</f>
        <v>0.51874999999999993</v>
      </c>
      <c r="J23" s="23">
        <f>((60%-G23)/8)*4+G23</f>
        <v>0.53499999999999992</v>
      </c>
      <c r="K23" s="23">
        <f>((60%-G23)/8)*5+G23</f>
        <v>0.55125000000000002</v>
      </c>
      <c r="L23" s="23">
        <f>((60%-G23)/8)*6+G23</f>
        <v>0.5675</v>
      </c>
      <c r="M23" s="23">
        <f>((60%-G23)/8)*7+G23</f>
        <v>0.58374999999999999</v>
      </c>
      <c r="N23" s="23">
        <f>((60%-G23)/8)*8+G23</f>
        <v>0.6</v>
      </c>
    </row>
    <row r="24" spans="1:14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</row>
    <row r="25" spans="1:14" ht="29.1">
      <c r="A25" s="21"/>
      <c r="B25" s="22" t="s">
        <v>42</v>
      </c>
      <c r="C25" s="22" t="s">
        <v>43</v>
      </c>
      <c r="D25" s="22" t="s">
        <v>44</v>
      </c>
      <c r="E25" s="22" t="s">
        <v>9</v>
      </c>
      <c r="F25" s="22" t="s">
        <v>45</v>
      </c>
      <c r="G25" s="22" t="s">
        <v>46</v>
      </c>
      <c r="H25" s="22" t="s">
        <v>47</v>
      </c>
      <c r="I25" s="22" t="s">
        <v>13</v>
      </c>
      <c r="J25" s="22" t="s">
        <v>14</v>
      </c>
      <c r="K25" s="22" t="s">
        <v>48</v>
      </c>
      <c r="L25" s="22" t="s">
        <v>49</v>
      </c>
      <c r="M25" s="22" t="s">
        <v>17</v>
      </c>
      <c r="N25" s="22" t="s">
        <v>18</v>
      </c>
    </row>
    <row r="26" spans="1:14">
      <c r="A26" s="30" t="s">
        <v>20</v>
      </c>
      <c r="B26" s="31">
        <v>0.3</v>
      </c>
      <c r="C26" s="31">
        <v>0.41</v>
      </c>
      <c r="D26" s="31" t="s">
        <v>19</v>
      </c>
      <c r="E26" s="31" t="s">
        <v>19</v>
      </c>
      <c r="F26" s="31" t="s">
        <v>19</v>
      </c>
      <c r="G26" s="31" t="s">
        <v>19</v>
      </c>
      <c r="H26" s="31" t="s">
        <v>19</v>
      </c>
      <c r="I26" s="31" t="s">
        <v>19</v>
      </c>
      <c r="J26" s="31" t="s">
        <v>19</v>
      </c>
      <c r="K26" s="31">
        <v>0.37</v>
      </c>
      <c r="L26" s="31" t="s">
        <v>19</v>
      </c>
      <c r="M26" s="31" t="s">
        <v>19</v>
      </c>
      <c r="N26" s="31" t="s">
        <v>19</v>
      </c>
    </row>
    <row r="27" spans="1:14" ht="15" thickBot="1">
      <c r="A27" s="13" t="s">
        <v>22</v>
      </c>
      <c r="B27" s="8">
        <v>0.22</v>
      </c>
      <c r="C27" s="8">
        <v>0.34</v>
      </c>
      <c r="D27" s="8" t="s">
        <v>19</v>
      </c>
      <c r="E27" s="8" t="s">
        <v>19</v>
      </c>
      <c r="F27" s="8" t="s">
        <v>19</v>
      </c>
      <c r="G27" s="8" t="s">
        <v>19</v>
      </c>
      <c r="H27" s="8" t="s">
        <v>19</v>
      </c>
      <c r="I27" s="8" t="s">
        <v>19</v>
      </c>
      <c r="J27" s="8" t="s">
        <v>19</v>
      </c>
      <c r="K27" s="8">
        <v>0.28999999999999998</v>
      </c>
      <c r="L27" s="8" t="s">
        <v>19</v>
      </c>
      <c r="M27" s="8" t="s">
        <v>19</v>
      </c>
      <c r="N27" s="8" t="s">
        <v>19</v>
      </c>
    </row>
    <row r="28" spans="1:14" ht="15.6" thickTop="1" thickBot="1">
      <c r="A28" s="34">
        <v>2023</v>
      </c>
      <c r="B28" s="35">
        <f t="shared" ref="B28:I28" si="8">IF(((60%-B27)/8)*1+B27&gt;B26,((60%-B27)/8)*1+B27,B26)</f>
        <v>0.3</v>
      </c>
      <c r="C28" s="35">
        <f t="shared" si="8"/>
        <v>0.41</v>
      </c>
      <c r="D28" s="35" t="s">
        <v>19</v>
      </c>
      <c r="E28" s="35" t="s">
        <v>19</v>
      </c>
      <c r="F28" s="35" t="s">
        <v>19</v>
      </c>
      <c r="G28" s="35" t="s">
        <v>19</v>
      </c>
      <c r="H28" s="35" t="s">
        <v>19</v>
      </c>
      <c r="I28" s="35" t="s">
        <v>19</v>
      </c>
      <c r="J28" s="35" t="s">
        <v>19</v>
      </c>
      <c r="K28" s="35">
        <f>IF(((60%-K27)/8)*1+K27&gt;K26,((60%-K27)/8)*1+K27,K26)</f>
        <v>0.37</v>
      </c>
      <c r="L28" s="35" t="s">
        <v>19</v>
      </c>
      <c r="M28" s="35" t="s">
        <v>19</v>
      </c>
      <c r="N28" s="36" t="s">
        <v>19</v>
      </c>
    </row>
    <row r="29" spans="1:14" ht="15" thickTop="1">
      <c r="A29" s="37">
        <v>2024</v>
      </c>
      <c r="B29" s="38">
        <f t="shared" ref="B29:I29" si="9">IF(B28&lt;58%,B28+((60%-B28)/7),IF(B28&lt;70%,B28+2%,B28+1%))</f>
        <v>0.34285714285714286</v>
      </c>
      <c r="C29" s="38">
        <f t="shared" si="9"/>
        <v>0.43714285714285711</v>
      </c>
      <c r="D29" s="38" t="s">
        <v>19</v>
      </c>
      <c r="E29" s="38" t="s">
        <v>19</v>
      </c>
      <c r="F29" s="38" t="s">
        <v>19</v>
      </c>
      <c r="G29" s="38" t="s">
        <v>19</v>
      </c>
      <c r="H29" s="38" t="s">
        <v>19</v>
      </c>
      <c r="I29" s="38" t="s">
        <v>19</v>
      </c>
      <c r="J29" s="38" t="s">
        <v>19</v>
      </c>
      <c r="K29" s="38">
        <f>IF(K28&lt;58%,K28+((60%-K28)/7),IF(K28&lt;70%,K28+2%,K28+1%))</f>
        <v>0.40285714285714286</v>
      </c>
      <c r="L29" s="38" t="s">
        <v>19</v>
      </c>
      <c r="M29" s="38" t="s">
        <v>19</v>
      </c>
      <c r="N29" s="38" t="s">
        <v>19</v>
      </c>
    </row>
    <row r="30" spans="1:14">
      <c r="A30" s="15">
        <v>2025</v>
      </c>
      <c r="B30" s="17">
        <f t="shared" ref="B30:I30" si="10">IF(B29&lt;58%,B29+((60%-B29)/6),IF(B29&lt;70%,B29+2%,B29+1%))</f>
        <v>0.38571428571428573</v>
      </c>
      <c r="C30" s="17">
        <f t="shared" si="10"/>
        <v>0.46428571428571425</v>
      </c>
      <c r="D30" s="17" t="s">
        <v>19</v>
      </c>
      <c r="E30" s="17" t="s">
        <v>19</v>
      </c>
      <c r="F30" s="17" t="s">
        <v>19</v>
      </c>
      <c r="G30" s="17" t="s">
        <v>19</v>
      </c>
      <c r="H30" s="17" t="s">
        <v>19</v>
      </c>
      <c r="I30" s="17" t="s">
        <v>19</v>
      </c>
      <c r="J30" s="17" t="s">
        <v>19</v>
      </c>
      <c r="K30" s="17">
        <f>IF(K29&lt;58%,K29+((60%-K29)/6),IF(K29&lt;70%,K29+2%,K29+1%))</f>
        <v>0.43571428571428572</v>
      </c>
      <c r="L30" s="17" t="s">
        <v>19</v>
      </c>
      <c r="M30" s="17" t="s">
        <v>19</v>
      </c>
      <c r="N30" s="17" t="s">
        <v>19</v>
      </c>
    </row>
    <row r="31" spans="1:14">
      <c r="A31" s="24">
        <v>2026</v>
      </c>
      <c r="B31" s="23">
        <f t="shared" ref="B31:I31" si="11">IF(B30&lt;58%,B30+((60%-B30)/5),IF(B30&lt;70%,B30+2%,B30+1%))</f>
        <v>0.4285714285714286</v>
      </c>
      <c r="C31" s="23">
        <f t="shared" si="11"/>
        <v>0.49142857142857138</v>
      </c>
      <c r="D31" s="23" t="s">
        <v>19</v>
      </c>
      <c r="E31" s="23" t="s">
        <v>19</v>
      </c>
      <c r="F31" s="23" t="s">
        <v>19</v>
      </c>
      <c r="G31" s="23" t="s">
        <v>19</v>
      </c>
      <c r="H31" s="23" t="s">
        <v>19</v>
      </c>
      <c r="I31" s="23" t="s">
        <v>19</v>
      </c>
      <c r="J31" s="23" t="s">
        <v>19</v>
      </c>
      <c r="K31" s="23">
        <f>IF(K30&lt;58%,K30+((60%-K30)/5),IF(K30&lt;70%,K30+2%,K30+1%))</f>
        <v>0.46857142857142858</v>
      </c>
      <c r="L31" s="23" t="s">
        <v>19</v>
      </c>
      <c r="M31" s="23" t="s">
        <v>19</v>
      </c>
      <c r="N31" s="23" t="s">
        <v>19</v>
      </c>
    </row>
    <row r="32" spans="1:14">
      <c r="A32" s="15">
        <v>2027</v>
      </c>
      <c r="B32" s="17">
        <f t="shared" ref="B32:I32" si="12">IF(B31&lt;58%,B31+((60%-B31)/4),IF(B31&lt;70%,B31+2%,B31+1%))</f>
        <v>0.47142857142857142</v>
      </c>
      <c r="C32" s="17">
        <f t="shared" si="12"/>
        <v>0.51857142857142857</v>
      </c>
      <c r="D32" s="17" t="s">
        <v>19</v>
      </c>
      <c r="E32" s="17" t="s">
        <v>19</v>
      </c>
      <c r="F32" s="17" t="s">
        <v>19</v>
      </c>
      <c r="G32" s="17" t="s">
        <v>19</v>
      </c>
      <c r="H32" s="17" t="s">
        <v>19</v>
      </c>
      <c r="I32" s="17" t="s">
        <v>19</v>
      </c>
      <c r="J32" s="17" t="s">
        <v>19</v>
      </c>
      <c r="K32" s="17">
        <f>IF(K31&lt;58%,K31+((60%-K31)/4),IF(K31&lt;70%,K31+2%,K31+1%))</f>
        <v>0.50142857142857145</v>
      </c>
      <c r="L32" s="17" t="s">
        <v>19</v>
      </c>
      <c r="M32" s="17" t="s">
        <v>19</v>
      </c>
      <c r="N32" s="17" t="s">
        <v>19</v>
      </c>
    </row>
    <row r="33" spans="1:14">
      <c r="A33" s="24">
        <v>2028</v>
      </c>
      <c r="B33" s="23">
        <f t="shared" ref="B33:I33" si="13">IF(B32&lt;58%,B32+((60%-B32)/3),IF(B32&lt;70%,B32+2%,B32+1%))</f>
        <v>0.51428571428571423</v>
      </c>
      <c r="C33" s="23">
        <f t="shared" si="13"/>
        <v>0.54571428571428571</v>
      </c>
      <c r="D33" s="23" t="s">
        <v>19</v>
      </c>
      <c r="E33" s="23" t="s">
        <v>19</v>
      </c>
      <c r="F33" s="23" t="s">
        <v>19</v>
      </c>
      <c r="G33" s="23" t="s">
        <v>19</v>
      </c>
      <c r="H33" s="23" t="s">
        <v>19</v>
      </c>
      <c r="I33" s="23" t="s">
        <v>19</v>
      </c>
      <c r="J33" s="23" t="s">
        <v>19</v>
      </c>
      <c r="K33" s="23">
        <f>IF(K32&lt;58%,K32+((60%-K32)/3),IF(K32&lt;70%,K32+2%,K32+1%))</f>
        <v>0.53428571428571425</v>
      </c>
      <c r="L33" s="23" t="s">
        <v>19</v>
      </c>
      <c r="M33" s="23" t="s">
        <v>19</v>
      </c>
      <c r="N33" s="23" t="s">
        <v>19</v>
      </c>
    </row>
    <row r="34" spans="1:14">
      <c r="A34" s="15">
        <v>2029</v>
      </c>
      <c r="B34" s="17">
        <f t="shared" ref="B34:I34" si="14">IF(B33&lt;58%,B33+((60%-B33)/2),IF(B33&lt;70%,B33+2%,B33+1%))</f>
        <v>0.55714285714285716</v>
      </c>
      <c r="C34" s="17">
        <f t="shared" si="14"/>
        <v>0.57285714285714284</v>
      </c>
      <c r="D34" s="17" t="s">
        <v>19</v>
      </c>
      <c r="E34" s="17" t="s">
        <v>19</v>
      </c>
      <c r="F34" s="17" t="s">
        <v>19</v>
      </c>
      <c r="G34" s="17" t="s">
        <v>19</v>
      </c>
      <c r="H34" s="17" t="s">
        <v>19</v>
      </c>
      <c r="I34" s="17" t="s">
        <v>19</v>
      </c>
      <c r="J34" s="17" t="s">
        <v>19</v>
      </c>
      <c r="K34" s="17">
        <f>IF(K33&lt;58%,K33+((60%-K33)/2),IF(K33&lt;70%,K33+2%,K33+1%))</f>
        <v>0.56714285714285717</v>
      </c>
      <c r="L34" s="17" t="s">
        <v>19</v>
      </c>
      <c r="M34" s="17" t="s">
        <v>19</v>
      </c>
      <c r="N34" s="17" t="s">
        <v>19</v>
      </c>
    </row>
    <row r="35" spans="1:14">
      <c r="A35" s="24">
        <v>2030</v>
      </c>
      <c r="B35" s="23">
        <f t="shared" ref="B35:I35" si="15">IF(B34&lt;58%,B34+((60%-B34)),IF(B34&lt;70%,B34+2%,B34+1%))</f>
        <v>0.6</v>
      </c>
      <c r="C35" s="23">
        <f t="shared" si="15"/>
        <v>0.6</v>
      </c>
      <c r="D35" s="23" t="s">
        <v>19</v>
      </c>
      <c r="E35" s="23" t="s">
        <v>19</v>
      </c>
      <c r="F35" s="23" t="s">
        <v>19</v>
      </c>
      <c r="G35" s="23" t="s">
        <v>19</v>
      </c>
      <c r="H35" s="23" t="s">
        <v>19</v>
      </c>
      <c r="I35" s="23" t="s">
        <v>19</v>
      </c>
      <c r="J35" s="23" t="s">
        <v>19</v>
      </c>
      <c r="K35" s="23">
        <f>IF(K34&lt;58%,K34+((60%-K34)),IF(K34&lt;70%,K34+2%,K34+1%))</f>
        <v>0.6</v>
      </c>
      <c r="L35" s="23" t="s">
        <v>19</v>
      </c>
      <c r="M35" s="23" t="s">
        <v>19</v>
      </c>
      <c r="N35" s="23" t="s">
        <v>19</v>
      </c>
    </row>
    <row r="37" spans="1:14" ht="15.6">
      <c r="A37" s="58" t="s">
        <v>52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</row>
    <row r="38" spans="1:14" ht="15.6">
      <c r="A38" s="53" t="s">
        <v>53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</row>
    <row r="39" spans="1:14" ht="15.6">
      <c r="A39" s="58" t="s">
        <v>2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</row>
    <row r="40" spans="1:14">
      <c r="A40" s="54"/>
      <c r="B40" s="55"/>
      <c r="C40" s="39"/>
      <c r="D40" s="6"/>
      <c r="E40" s="5" t="s">
        <v>4</v>
      </c>
      <c r="F40" s="6" t="s">
        <v>5</v>
      </c>
      <c r="G40" s="48">
        <v>2023</v>
      </c>
      <c r="H40" s="49">
        <v>2024</v>
      </c>
      <c r="I40" s="49">
        <v>2025</v>
      </c>
      <c r="J40" s="49">
        <v>2026</v>
      </c>
      <c r="K40" s="49">
        <v>2027</v>
      </c>
      <c r="L40" s="49">
        <v>2028</v>
      </c>
      <c r="M40" s="49">
        <v>2029</v>
      </c>
      <c r="N40" s="49">
        <v>2030</v>
      </c>
    </row>
    <row r="41" spans="1:14">
      <c r="A41" s="54"/>
      <c r="B41" s="55"/>
      <c r="C41" s="40"/>
      <c r="D41" s="40"/>
      <c r="E41" s="8">
        <v>0.15</v>
      </c>
      <c r="F41" s="9">
        <v>0.37</v>
      </c>
      <c r="G41" s="42">
        <f>IF(((60%-E41)/8)*1+E41&gt;F41,((60%-E41)/8)*1+E41,F41)</f>
        <v>0.37</v>
      </c>
      <c r="H41" s="41">
        <f>((60%-G41)/8)*2+G41</f>
        <v>0.42749999999999999</v>
      </c>
      <c r="I41" s="41">
        <f>((60%-G41)/8)*3+G41</f>
        <v>0.45624999999999999</v>
      </c>
      <c r="J41" s="41">
        <f>((60%-G41)/8)*4+G41</f>
        <v>0.48499999999999999</v>
      </c>
      <c r="K41" s="41">
        <f>((60%-G41)/8)*5+G41</f>
        <v>0.51374999999999993</v>
      </c>
      <c r="L41" s="41">
        <f>((60%-G41)/8)*6+G41</f>
        <v>0.54249999999999998</v>
      </c>
      <c r="M41" s="41">
        <f>((60%-G41)/8)*7+G41</f>
        <v>0.57125000000000004</v>
      </c>
      <c r="N41" s="41">
        <f>((60%-G41)/8)*8+G41</f>
        <v>0.6</v>
      </c>
    </row>
    <row r="42" spans="1:14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1:14" ht="29.1">
      <c r="A43" s="46"/>
      <c r="B43" s="47" t="s">
        <v>54</v>
      </c>
      <c r="C43" s="47" t="s">
        <v>43</v>
      </c>
      <c r="D43" s="47" t="s">
        <v>44</v>
      </c>
      <c r="E43" s="47" t="s">
        <v>9</v>
      </c>
      <c r="F43" s="47" t="s">
        <v>45</v>
      </c>
      <c r="G43" s="47" t="s">
        <v>46</v>
      </c>
      <c r="H43" s="47" t="s">
        <v>47</v>
      </c>
      <c r="I43" s="47" t="s">
        <v>13</v>
      </c>
      <c r="J43" s="47" t="s">
        <v>14</v>
      </c>
      <c r="K43" s="47" t="s">
        <v>48</v>
      </c>
      <c r="L43" s="47" t="s">
        <v>49</v>
      </c>
      <c r="M43" s="47" t="s">
        <v>17</v>
      </c>
      <c r="N43" s="47" t="s">
        <v>18</v>
      </c>
    </row>
    <row r="44" spans="1:14">
      <c r="A44" s="30" t="s">
        <v>20</v>
      </c>
      <c r="B44" s="31">
        <v>0.21</v>
      </c>
      <c r="C44" s="31">
        <v>0.3</v>
      </c>
      <c r="D44" s="31" t="s">
        <v>19</v>
      </c>
      <c r="E44" s="31" t="s">
        <v>19</v>
      </c>
      <c r="F44" s="31" t="s">
        <v>19</v>
      </c>
      <c r="G44" s="31" t="s">
        <v>19</v>
      </c>
      <c r="H44" s="31" t="s">
        <v>19</v>
      </c>
      <c r="I44" s="31" t="s">
        <v>19</v>
      </c>
      <c r="J44" s="31" t="s">
        <v>19</v>
      </c>
      <c r="K44" s="31">
        <v>0.27</v>
      </c>
      <c r="L44" s="31" t="s">
        <v>19</v>
      </c>
      <c r="M44" s="31" t="s">
        <v>19</v>
      </c>
      <c r="N44" s="31" t="s">
        <v>19</v>
      </c>
    </row>
    <row r="45" spans="1:14" ht="15" thickBot="1">
      <c r="A45" s="13" t="s">
        <v>22</v>
      </c>
      <c r="B45" s="8">
        <v>0.02</v>
      </c>
      <c r="C45" s="8">
        <v>0.22</v>
      </c>
      <c r="D45" s="8" t="s">
        <v>19</v>
      </c>
      <c r="E45" s="8" t="s">
        <v>19</v>
      </c>
      <c r="F45" s="8" t="s">
        <v>19</v>
      </c>
      <c r="G45" s="8" t="s">
        <v>19</v>
      </c>
      <c r="H45" s="8" t="s">
        <v>19</v>
      </c>
      <c r="I45" s="8" t="s">
        <v>19</v>
      </c>
      <c r="J45" s="8" t="s">
        <v>19</v>
      </c>
      <c r="K45" s="8">
        <v>0.16</v>
      </c>
      <c r="L45" s="8" t="s">
        <v>19</v>
      </c>
      <c r="M45" s="8" t="s">
        <v>19</v>
      </c>
      <c r="N45" s="8" t="s">
        <v>19</v>
      </c>
    </row>
    <row r="46" spans="1:14" ht="15.6" thickTop="1" thickBot="1">
      <c r="A46" s="34">
        <v>2023</v>
      </c>
      <c r="B46" s="35">
        <f t="shared" ref="B46:I46" si="16">IF(((60%-B45)/8)*1+B45&gt;B44,((60%-B45)/8)*1+B45,B44)</f>
        <v>0.21</v>
      </c>
      <c r="C46" s="35">
        <f t="shared" si="16"/>
        <v>0.3</v>
      </c>
      <c r="D46" s="35" t="s">
        <v>19</v>
      </c>
      <c r="E46" s="35" t="s">
        <v>19</v>
      </c>
      <c r="F46" s="35" t="s">
        <v>19</v>
      </c>
      <c r="G46" s="35" t="s">
        <v>19</v>
      </c>
      <c r="H46" s="35" t="s">
        <v>19</v>
      </c>
      <c r="I46" s="35" t="s">
        <v>19</v>
      </c>
      <c r="J46" s="35" t="s">
        <v>19</v>
      </c>
      <c r="K46" s="35">
        <f>IF(((60%-K45)/8)*1+K45&gt;K44,((60%-K45)/8)*1+K45,K44)</f>
        <v>0.27</v>
      </c>
      <c r="L46" s="35" t="s">
        <v>19</v>
      </c>
      <c r="M46" s="35" t="s">
        <v>19</v>
      </c>
      <c r="N46" s="36" t="s">
        <v>19</v>
      </c>
    </row>
    <row r="47" spans="1:14" ht="15" thickTop="1">
      <c r="A47" s="43">
        <v>2024</v>
      </c>
      <c r="B47" s="44">
        <f t="shared" ref="B47:I47" si="17">IF(B46&lt;58%,B46+((60%-B46)/7),IF(B46&lt;70%,B46+2%,B46+1%))</f>
        <v>0.26571428571428568</v>
      </c>
      <c r="C47" s="44">
        <f t="shared" si="17"/>
        <v>0.34285714285714286</v>
      </c>
      <c r="D47" s="44" t="s">
        <v>19</v>
      </c>
      <c r="E47" s="44" t="s">
        <v>19</v>
      </c>
      <c r="F47" s="44" t="s">
        <v>19</v>
      </c>
      <c r="G47" s="44" t="s">
        <v>19</v>
      </c>
      <c r="H47" s="44" t="s">
        <v>19</v>
      </c>
      <c r="I47" s="44" t="s">
        <v>19</v>
      </c>
      <c r="J47" s="44" t="s">
        <v>19</v>
      </c>
      <c r="K47" s="44">
        <f>IF(K46&lt;58%,K46+((60%-K46)/7),IF(K46&lt;70%,K46+2%,K46+1%))</f>
        <v>0.31714285714285717</v>
      </c>
      <c r="L47" s="44" t="s">
        <v>19</v>
      </c>
      <c r="M47" s="44" t="s">
        <v>19</v>
      </c>
      <c r="N47" s="44" t="s">
        <v>19</v>
      </c>
    </row>
    <row r="48" spans="1:14">
      <c r="A48" s="15">
        <v>2025</v>
      </c>
      <c r="B48" s="17">
        <f t="shared" ref="B48:I48" si="18">IF(B47&lt;58%,B47+((60%-B47)/6),IF(B47&lt;70%,B47+2%,B47+1%))</f>
        <v>0.3214285714285714</v>
      </c>
      <c r="C48" s="17">
        <f t="shared" si="18"/>
        <v>0.38571428571428573</v>
      </c>
      <c r="D48" s="17" t="s">
        <v>19</v>
      </c>
      <c r="E48" s="17" t="s">
        <v>19</v>
      </c>
      <c r="F48" s="17" t="s">
        <v>19</v>
      </c>
      <c r="G48" s="17" t="s">
        <v>19</v>
      </c>
      <c r="H48" s="17" t="s">
        <v>19</v>
      </c>
      <c r="I48" s="17" t="s">
        <v>19</v>
      </c>
      <c r="J48" s="17" t="s">
        <v>19</v>
      </c>
      <c r="K48" s="17">
        <f>IF(K47&lt;58%,K47+((60%-K47)/6),IF(K47&lt;70%,K47+2%,K47+1%))</f>
        <v>0.36428571428571432</v>
      </c>
      <c r="L48" s="17" t="s">
        <v>19</v>
      </c>
      <c r="M48" s="17" t="s">
        <v>19</v>
      </c>
      <c r="N48" s="17" t="s">
        <v>19</v>
      </c>
    </row>
    <row r="49" spans="1:14">
      <c r="A49" s="45">
        <v>2026</v>
      </c>
      <c r="B49" s="41">
        <f t="shared" ref="B49:I49" si="19">IF(B48&lt;58%,B48+((60%-B48)/5),IF(B48&lt;70%,B48+2%,B48+1%))</f>
        <v>0.37714285714285711</v>
      </c>
      <c r="C49" s="41">
        <f t="shared" si="19"/>
        <v>0.4285714285714286</v>
      </c>
      <c r="D49" s="41" t="s">
        <v>19</v>
      </c>
      <c r="E49" s="41" t="s">
        <v>19</v>
      </c>
      <c r="F49" s="41" t="s">
        <v>19</v>
      </c>
      <c r="G49" s="41" t="s">
        <v>19</v>
      </c>
      <c r="H49" s="41" t="s">
        <v>19</v>
      </c>
      <c r="I49" s="41" t="s">
        <v>19</v>
      </c>
      <c r="J49" s="41" t="s">
        <v>19</v>
      </c>
      <c r="K49" s="41">
        <f>IF(K48&lt;58%,K48+((60%-K48)/5),IF(K48&lt;70%,K48+2%,K48+1%))</f>
        <v>0.41142857142857148</v>
      </c>
      <c r="L49" s="41" t="s">
        <v>19</v>
      </c>
      <c r="M49" s="41" t="s">
        <v>19</v>
      </c>
      <c r="N49" s="41" t="s">
        <v>19</v>
      </c>
    </row>
    <row r="50" spans="1:14">
      <c r="A50" s="15">
        <v>2027</v>
      </c>
      <c r="B50" s="17">
        <f t="shared" ref="B50:I50" si="20">IF(B49&lt;58%,B49+((60%-B49)/4),IF(B49&lt;70%,B49+2%,B49+1%))</f>
        <v>0.43285714285714283</v>
      </c>
      <c r="C50" s="17">
        <f t="shared" si="20"/>
        <v>0.47142857142857142</v>
      </c>
      <c r="D50" s="17" t="s">
        <v>19</v>
      </c>
      <c r="E50" s="17" t="s">
        <v>19</v>
      </c>
      <c r="F50" s="17" t="s">
        <v>19</v>
      </c>
      <c r="G50" s="17" t="s">
        <v>19</v>
      </c>
      <c r="H50" s="17" t="s">
        <v>19</v>
      </c>
      <c r="I50" s="17" t="s">
        <v>19</v>
      </c>
      <c r="J50" s="17" t="s">
        <v>19</v>
      </c>
      <c r="K50" s="17">
        <f>IF(K49&lt;58%,K49+((60%-K49)/4),IF(K49&lt;70%,K49+2%,K49+1%))</f>
        <v>0.45857142857142863</v>
      </c>
      <c r="L50" s="17" t="s">
        <v>19</v>
      </c>
      <c r="M50" s="17" t="s">
        <v>19</v>
      </c>
      <c r="N50" s="17" t="s">
        <v>19</v>
      </c>
    </row>
    <row r="51" spans="1:14">
      <c r="A51" s="45">
        <v>2028</v>
      </c>
      <c r="B51" s="41">
        <f t="shared" ref="B51:I51" si="21">IF(B50&lt;58%,B50+((60%-B50)/3),IF(B50&lt;70%,B50+2%,B50+1%))</f>
        <v>0.48857142857142855</v>
      </c>
      <c r="C51" s="41">
        <f t="shared" si="21"/>
        <v>0.51428571428571423</v>
      </c>
      <c r="D51" s="41" t="s">
        <v>19</v>
      </c>
      <c r="E51" s="41" t="s">
        <v>19</v>
      </c>
      <c r="F51" s="41" t="s">
        <v>19</v>
      </c>
      <c r="G51" s="41" t="s">
        <v>19</v>
      </c>
      <c r="H51" s="41" t="s">
        <v>19</v>
      </c>
      <c r="I51" s="41" t="s">
        <v>19</v>
      </c>
      <c r="J51" s="41" t="s">
        <v>19</v>
      </c>
      <c r="K51" s="41">
        <f>IF(K50&lt;58%,K50+((60%-K50)/3),IF(K50&lt;70%,K50+2%,K50+1%))</f>
        <v>0.50571428571428578</v>
      </c>
      <c r="L51" s="41" t="s">
        <v>19</v>
      </c>
      <c r="M51" s="41" t="s">
        <v>19</v>
      </c>
      <c r="N51" s="41" t="s">
        <v>19</v>
      </c>
    </row>
    <row r="52" spans="1:14">
      <c r="A52" s="15">
        <v>2029</v>
      </c>
      <c r="B52" s="17">
        <f t="shared" ref="B52:I52" si="22">IF(B51&lt;58%,B51+((60%-B51)/2),IF(B51&lt;70%,B51+2%,B51+1%))</f>
        <v>0.54428571428571426</v>
      </c>
      <c r="C52" s="17">
        <f t="shared" si="22"/>
        <v>0.55714285714285716</v>
      </c>
      <c r="D52" s="17" t="s">
        <v>19</v>
      </c>
      <c r="E52" s="17" t="s">
        <v>19</v>
      </c>
      <c r="F52" s="17" t="s">
        <v>19</v>
      </c>
      <c r="G52" s="17" t="s">
        <v>19</v>
      </c>
      <c r="H52" s="17" t="s">
        <v>19</v>
      </c>
      <c r="I52" s="17" t="s">
        <v>19</v>
      </c>
      <c r="J52" s="17" t="s">
        <v>19</v>
      </c>
      <c r="K52" s="17">
        <f>IF(K51&lt;58%,K51+((60%-K51)/2),IF(K51&lt;70%,K51+2%,K51+1%))</f>
        <v>0.55285714285714294</v>
      </c>
      <c r="L52" s="17" t="s">
        <v>19</v>
      </c>
      <c r="M52" s="17" t="s">
        <v>19</v>
      </c>
      <c r="N52" s="17" t="s">
        <v>19</v>
      </c>
    </row>
    <row r="53" spans="1:14">
      <c r="A53" s="45">
        <v>2030</v>
      </c>
      <c r="B53" s="41">
        <f t="shared" ref="B53:I53" si="23">IF(B52&lt;58%,B52+((60%-B52)),IF(B52&lt;70%,B52+2%,B52+1%))</f>
        <v>0.6</v>
      </c>
      <c r="C53" s="41">
        <f t="shared" si="23"/>
        <v>0.6</v>
      </c>
      <c r="D53" s="41" t="s">
        <v>19</v>
      </c>
      <c r="E53" s="41" t="s">
        <v>19</v>
      </c>
      <c r="F53" s="41" t="s">
        <v>19</v>
      </c>
      <c r="G53" s="41" t="s">
        <v>19</v>
      </c>
      <c r="H53" s="41" t="s">
        <v>19</v>
      </c>
      <c r="I53" s="41" t="s">
        <v>19</v>
      </c>
      <c r="J53" s="41" t="s">
        <v>19</v>
      </c>
      <c r="K53" s="41">
        <f>IF(K52&lt;58%,K52+((60%-K52)),IF(K52&lt;70%,K52+2%,K52+1%))</f>
        <v>0.6</v>
      </c>
      <c r="L53" s="41" t="s">
        <v>19</v>
      </c>
      <c r="M53" s="41" t="s">
        <v>19</v>
      </c>
      <c r="N53" s="41" t="s">
        <v>19</v>
      </c>
    </row>
  </sheetData>
  <mergeCells count="18">
    <mergeCell ref="A6:N6"/>
    <mergeCell ref="A1:N1"/>
    <mergeCell ref="A2:N2"/>
    <mergeCell ref="A3:N3"/>
    <mergeCell ref="A4:B4"/>
    <mergeCell ref="A5:B5"/>
    <mergeCell ref="A42:N42"/>
    <mergeCell ref="A19:N19"/>
    <mergeCell ref="A20:N20"/>
    <mergeCell ref="A21:N21"/>
    <mergeCell ref="A22:B22"/>
    <mergeCell ref="A23:B23"/>
    <mergeCell ref="A24:N24"/>
    <mergeCell ref="A37:N37"/>
    <mergeCell ref="A38:N38"/>
    <mergeCell ref="A39:N39"/>
    <mergeCell ref="A40:B40"/>
    <mergeCell ref="A41:B41"/>
  </mergeCells>
  <pageMargins left="0.7" right="0.7" top="0.75" bottom="0.75" header="0.3" footer="0.3"/>
  <pageSetup scale="73" fitToHeight="0" orientation="landscape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Killeen ISD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Ciesiolka, Jerry A</dc:creator>
  <cp:keywords/>
  <dc:description/>
  <cp:lastModifiedBy>Ciesiolka, Jerry A</cp:lastModifiedBy>
  <cp:revision/>
  <dcterms:created xsi:type="dcterms:W3CDTF">2022-08-31T19:47:17Z</dcterms:created>
  <dcterms:modified xsi:type="dcterms:W3CDTF">2023-02-06T18:10:34Z</dcterms:modified>
  <cp:category/>
  <cp:contentStatus/>
</cp:coreProperties>
</file>